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<sst xmlns="http://schemas.openxmlformats.org/spreadsheetml/2006/main" count="1127" uniqueCount="373">
  <si>
    <t xml:space="preserve">Приложение № 4 к решению Совета депутатов                                                            </t>
  </si>
  <si>
    <t xml:space="preserve">городского поселения "Вельское" Вельского муниципального района </t>
  </si>
  <si>
    <t>Архангельской области "Об уточнении бюджета городского поселения "Вельское"</t>
  </si>
  <si>
    <t xml:space="preserve"> Вельского муниципального района Архангельской области на 2023 год" </t>
  </si>
  <si>
    <t>Распределение бюджетных ассигнований на реализацию муниципальных программ и непрограммных направлений деятельности на 2023 год.</t>
  </si>
  <si>
    <t>Наименование показателя</t>
  </si>
  <si>
    <t>Целевая статья</t>
  </si>
  <si>
    <t>Вид рас-ходов</t>
  </si>
  <si>
    <t>сумма, руб.</t>
  </si>
  <si>
    <t>2023 год</t>
  </si>
  <si>
    <t xml:space="preserve">Муниципальные программы МО "Вельское" </t>
  </si>
  <si>
    <t>Муниципальная программа МО "Вельское" "Межевание земельных участков на 2023 -2025 годы"</t>
  </si>
  <si>
    <t>01 0 00 00000</t>
  </si>
  <si>
    <t>000</t>
  </si>
  <si>
    <t>Мероприятия по межеванию земельных участков под парками, скверами и аллеями</t>
  </si>
  <si>
    <t>01 0 01 00000</t>
  </si>
  <si>
    <t>Прочие мероприятия в области национальной экономики</t>
  </si>
  <si>
    <t>01 0 01 92410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</si>
  <si>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</si>
  <si>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</si>
  <si>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</si>
  <si>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</si>
  <si>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Мероприятия по установлению границ муниципального образования</t>
  </si>
  <si>
    <t>01 0 02 00000</t>
  </si>
  <si>
    <t>01 0 02 92410</t>
  </si>
  <si>
    <t>Мероприятия по межеванию земельных участков под многоквартирными жилыми домами</t>
  </si>
  <si>
    <t>Мероприятия по межеванию земельных участков в муниципальную собственность</t>
  </si>
  <si>
    <t>01 0 03 00000</t>
  </si>
  <si>
    <t>01 0 03 92410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</si>
  <si>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2023 -2025 годы"</t>
  </si>
  <si>
    <t>02 0 00 00000</t>
  </si>
  <si>
    <t>Подпрограмма "Реализация молодежной политики в МО "Вельское" на 2023-2025 годы"</t>
  </si>
  <si>
    <t>02 1 00 00000</t>
  </si>
  <si>
    <t>Вовлечение молодежи в социальную практику</t>
  </si>
  <si>
    <t>02 1 01 00000</t>
  </si>
  <si>
    <t>Мероприятия в сфере патриотического воспитания граждан и муниципальной молодежной политики</t>
  </si>
  <si>
    <t>02 1 01 90420</t>
  </si>
  <si>
    <t>Социальное обеспечение и иные выплаты населению</t>
  </si>
  <si>
    <t>300</t>
  </si>
  <si>
    <t>Стипендии</t>
  </si>
  <si>
    <t>340</t>
  </si>
  <si>
    <t>Межбюджетные трансферты</t>
  </si>
  <si>
    <t>500</t>
  </si>
  <si>
    <t>Иные межбюджетные трансферты</t>
  </si>
  <si>
    <t>540</t>
  </si>
  <si>
    <t>Мероприятия по обеспечению жильем молодых семей</t>
  </si>
  <si>
    <t>02 1 02 00000</t>
  </si>
  <si>
    <t>Мероприятия в сфере социальной политики, осуществляемые ОМС</t>
  </si>
  <si>
    <t>02 1 02 90540</t>
  </si>
  <si>
    <t>Субсидии гражданам на приобретение жилья</t>
  </si>
  <si>
    <t>320</t>
  </si>
  <si>
    <t>Подпрограмма "Обеспечение деятельности МКУК "ДКиС"</t>
  </si>
  <si>
    <t>02 2 00 00000</t>
  </si>
  <si>
    <t>Мероприятия по обеспечению функционирования учреждения</t>
  </si>
  <si>
    <t>02 2 03 00000</t>
  </si>
  <si>
    <t>Обеспечение деятельности казенных учреждений</t>
  </si>
  <si>
    <t>02 2 03 90440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</si>
  <si>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</si>
  <si>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</si>
  <si>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</si>
  <si>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</si>
  <si>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</si>
  <si>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</si>
  <si>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</si>
  <si>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</si>
  <si>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</si>
  <si>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</si>
  <si>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Проведение мероприятий за счет средств от приносящей доход деятельности</t>
  </si>
  <si>
    <t>02 2 04 00000</t>
  </si>
  <si>
    <t>Обеспечение деятельности казенных учреждений от иной приносящей доход деятельности</t>
  </si>
  <si>
    <t>02 2 04 90460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</si>
  <si>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</si>
  <si>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02 2 05 00000</t>
  </si>
  <si>
    <t>Финансовая поддержка деятельности казенных учреждений</t>
  </si>
  <si>
    <t>02 2 05 90440</t>
  </si>
  <si>
    <t xml:space="preserve">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</si>
  <si>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02 2 05 L4670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</si>
  <si>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2023 -2025 годы"</t>
  </si>
  <si>
    <t>02 3 00 00000</t>
  </si>
  <si>
    <t xml:space="preserve">Мероприятия по организации официальных физкультурно-оздоровительных и спортивных мероприятий в МО "Вельское" </t>
  </si>
  <si>
    <t>02 3 06 00000</t>
  </si>
  <si>
    <t>Мероприятия в области физической культуры и спорта</t>
  </si>
  <si>
    <t>02 3 06 90430</t>
  </si>
  <si>
    <t>Подпрограмма "Обеспечение деятельности органов местного самоуправления в социальной сфере на 2023 -2025 годы"</t>
  </si>
  <si>
    <t>02 4 00 00000</t>
  </si>
  <si>
    <t>Мероприятия в сфере общегосударственных вопросов, осуществляемые органами местного самоуправления</t>
  </si>
  <si>
    <t>02 4 07 00000</t>
  </si>
  <si>
    <t>Муниципальная поддержка в сфере СМИ, осуществляемая ОМС</t>
  </si>
  <si>
    <t>02 4 07 90490</t>
  </si>
  <si>
    <t>Муниципальная программа МО "Вельское" "Адресная социальная поддержка населения на 2023 -2025 годы"</t>
  </si>
  <si>
    <t>03 0 00 00000</t>
  </si>
  <si>
    <t>Подпрограмма "Оказание помощи социально-уязвимым группам населения"</t>
  </si>
  <si>
    <t>03 1 00 00000</t>
  </si>
  <si>
    <t>Мероприятия по оказанию различных видов социальной помощи гражданам</t>
  </si>
  <si>
    <t>03 1 01 00000</t>
  </si>
  <si>
    <t>03 1 01 90540</t>
  </si>
  <si>
    <t>Иные выплаты населению</t>
  </si>
  <si>
    <t>360</t>
  </si>
  <si>
    <t>Подпрограмма "Социальная поддержка старшего поколения"</t>
  </si>
  <si>
    <t>03 2 00 00000</t>
  </si>
  <si>
    <t>Обеспечение мероприятий, направленных на поддержку ветеранов</t>
  </si>
  <si>
    <t>03 2 02 00000</t>
  </si>
  <si>
    <t>Финансовое обеспечение проведения мероприятий для ветеранов</t>
  </si>
  <si>
    <t>03 2 02 90560</t>
  </si>
  <si>
    <t>Подпрограмма "Социальная поддержка Почетных граждан г.Вельска"</t>
  </si>
  <si>
    <t>03 3 00 00000</t>
  </si>
  <si>
    <t>Обеспечение мер по социальной поддержке Почетных граждан</t>
  </si>
  <si>
    <t>03 3 03 00000</t>
  </si>
  <si>
    <t>Исполнение публичных нормативных обязательств на реализацию положения "О Почетном гражданине г.Вельска"</t>
  </si>
  <si>
    <t>03 3 03 90220</t>
  </si>
  <si>
    <t>Публичные нормативные выплаты гражданам несоциального характера</t>
  </si>
  <si>
    <t>330</t>
  </si>
  <si>
    <t>Подпрограмма "Социальная поддержка отдельных категорий граждан в сфере осуществления пассажирских перевозок"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</si>
  <si>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</si>
  <si>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</si>
  <si>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</si>
  <si>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Субсидии на возмещение части затрат по пассажироперевозкам</t>
  </si>
  <si>
    <t>03 4 04 93010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</si>
  <si>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</si>
  <si>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</si>
  <si>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"Осуществление доплат к пенсии лицам, вышедшим на пенсию с муниципальной службы"</t>
  </si>
  <si>
    <t>03 5 00 00000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</si>
  <si>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</si>
  <si>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03 5 05 00000</t>
  </si>
  <si>
    <t xml:space="preserve">Доплаты к пенсиям муниципальных служащих </t>
  </si>
  <si>
    <t>03 5 05 97010</t>
  </si>
  <si>
    <t>Публичные нормативные социальные выплаты гражданам</t>
  </si>
  <si>
    <t>310</t>
  </si>
  <si>
    <t>Муниципальная программа МО "Вельское" "Сохранение и благоустройство исторической части города Вельска на 2023 -2025 годы"</t>
  </si>
  <si>
    <t>04 0 00 00000</t>
  </si>
  <si>
    <t>Мероприятия по устройству покрытия проезжей части и установка малых архитектурных форм</t>
  </si>
  <si>
    <t>04 0 01 00000</t>
  </si>
  <si>
    <t>Мероприятия по улучшению облика улиц в исторической части города Вельска</t>
  </si>
  <si>
    <t>04 0 01 93630</t>
  </si>
  <si>
    <t>"Национальный проект "Жилье и городская среда"</t>
  </si>
  <si>
    <t>04 0 F0 00000</t>
  </si>
  <si>
    <t xml:space="preserve"> Федеральный проект "Формирование комфортной городской среды"</t>
  </si>
  <si>
    <t>04 0 F2 00000</t>
  </si>
  <si>
    <t>Мероприятия по "Реализация программ формирования современной городской среды</t>
  </si>
  <si>
    <t>04 0 F2 55550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</si>
  <si>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</si>
  <si>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04 0 01 74950</t>
  </si>
  <si>
    <t>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</si>
  <si>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04 0 01 S6410</t>
  </si>
  <si>
    <t>Муниципальная программа МО "Вельское" "Поддержка жилищного хозяйства на 2023 -2025 годы"</t>
  </si>
  <si>
    <t>05 0 00 00000</t>
  </si>
  <si>
    <t>Подпрограмма "Капитальный ремонт многоквартирных домов"</t>
  </si>
  <si>
    <t>05 1 00 00000</t>
  </si>
  <si>
    <t>Мероприятия по софинансированию кап.ремонта квартир нанимателей жилых помещений</t>
  </si>
  <si>
    <t>05 1 01 00000</t>
  </si>
  <si>
    <t>Создание условий для населения по жилью</t>
  </si>
  <si>
    <t>05 1 01 93620</t>
  </si>
  <si>
    <t>Подпрограмма "Мероприятия в области жилищного хозяйства"</t>
  </si>
  <si>
    <t>05 2 00 00000</t>
  </si>
  <si>
    <t>05 2 02 00000</t>
  </si>
  <si>
    <t>05 2 02 93620</t>
  </si>
  <si>
    <t>Финансовое обеспечение организационных жилищных услуг</t>
  </si>
  <si>
    <t>05 2 03 00000</t>
  </si>
  <si>
    <t>05 2 03 93620</t>
  </si>
  <si>
    <t>Капитальные вложения в объекты государственной (муниципальной) собственности</t>
  </si>
  <si>
    <t>400</t>
  </si>
  <si>
    <t xml:space="preserve">Бюджетные инвестиции </t>
  </si>
  <si>
    <t>410</t>
  </si>
  <si>
    <t>Муниципальная программа МО "Вельское" "Поддержка коммунального хозяйства на 2023 -2025 годы"</t>
  </si>
  <si>
    <t>06 0 00 00000</t>
  </si>
  <si>
    <t>Подпрограмма "Газификация Вельского городского поселения"</t>
  </si>
  <si>
    <t>06 1 00 00000</t>
  </si>
  <si>
    <t>Мероприятия по газификации</t>
  </si>
  <si>
    <t>06 1 01 00000</t>
  </si>
  <si>
    <t>Строительство газопровода</t>
  </si>
  <si>
    <t>06 1 01 93540</t>
  </si>
  <si>
    <t>Капитальные вложения в объекты недвижимого имущества государственной (муниципальной) собственности</t>
  </si>
  <si>
    <t>Подпрограмма "Мероприятия в области коммунального хозяйства"</t>
  </si>
  <si>
    <t>06 2 00 00000</t>
  </si>
  <si>
    <t>Мероприятия по развитию коммунальной инфраструктуры</t>
  </si>
  <si>
    <t>06 2 02 00000</t>
  </si>
  <si>
    <t>Создание условий для населения в сфере коммунального хозяйства</t>
  </si>
  <si>
    <t>06 2 02 93520</t>
  </si>
  <si>
    <t>Строительство объектов ЖКХ (водоснабжение, водоотведение)</t>
  </si>
  <si>
    <t>06 2 02 98720</t>
  </si>
  <si>
    <t>Муниципальная программа МО "Вельское" "Развитие территориального общественного самоуправления в МО "Вельское" на 2023 -2025 годы"</t>
  </si>
  <si>
    <t>07 0 00 00000</t>
  </si>
  <si>
    <t>Мероприятия по развитию и продвижению ТОС</t>
  </si>
  <si>
    <t>07 0 01 00000</t>
  </si>
  <si>
    <t>Мероприятия благоустройства по ТОС</t>
  </si>
  <si>
    <t>07 0 01 93560</t>
  </si>
  <si>
    <t>Муниципальная программа МО "Вельский муниципальный район" "Развитие территориального общественного самоуправления Вельского района"</t>
  </si>
  <si>
    <t>08 0 00 00000</t>
  </si>
  <si>
    <t>Подпрограмма "Организация и проведение ежегодного конкурса проектов ТОС "Общественная инициатива"</t>
  </si>
  <si>
    <t>08 0 01 00000</t>
  </si>
  <si>
    <t xml:space="preserve">Развитие ТОС в Вельском районе </t>
  </si>
  <si>
    <t>08 0 01 S8420</t>
  </si>
  <si>
    <t>Муниципальная программа МО "Вельское" "Благоустройство территории городского поселения на 2023 -2025 годы"</t>
  </si>
  <si>
    <t>Подпрограмма "Содержание мест общего пользования на территории городского поселения"</t>
  </si>
  <si>
    <t>08 1 00 00000</t>
  </si>
  <si>
    <t>Мероприятия по подготовке и проведению праздничных мероприятий</t>
  </si>
  <si>
    <t>08 1 01 00000</t>
  </si>
  <si>
    <t>Мероприятия в области благоустройства территории</t>
  </si>
  <si>
    <t>08 1 01 93530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</si>
  <si>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</si>
  <si>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08 1 02 00000</t>
  </si>
  <si>
    <t>08 1 02 93530</t>
  </si>
  <si>
    <t>Мероприятия по весенней и осенней уборке мусора</t>
  </si>
  <si>
    <t>08 1 03 00000</t>
  </si>
  <si>
    <t>08 1 03 93530</t>
  </si>
  <si>
    <t>Мероприятия по обслуживанию территории общественного назначения</t>
  </si>
  <si>
    <t>08 1 04 00000</t>
  </si>
  <si>
    <t>08 1 04 93530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</si>
  <si>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</si>
  <si>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</si>
  <si>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 на иные цели</t>
  </si>
  <si>
    <t>620</t>
  </si>
  <si>
    <t>Подпрограмма "Озеленение в МО "Вельское"</t>
  </si>
  <si>
    <t>08 2 00 00000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</si>
  <si>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</si>
  <si>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08 2 05 00000</t>
  </si>
  <si>
    <t>Благоустройство в рамках озеленения территории поселения</t>
  </si>
  <si>
    <t>08 2 05 93580</t>
  </si>
  <si>
    <t>Подпрограмма "Формирование условий и благоустройство уличного освещения"</t>
  </si>
  <si>
    <t>08 3 00 00000</t>
  </si>
  <si>
    <t>Мероприятия по содержанию уличного освещения</t>
  </si>
  <si>
    <t>08 3 06 00000</t>
  </si>
  <si>
    <t>Уличное освещение</t>
  </si>
  <si>
    <t>08 3 06 93590</t>
  </si>
  <si>
    <t>Прочая закупка товаров, работ и услуг для обеспечения государственных (муниципальных) нужд</t>
  </si>
  <si>
    <t>Муниципальная программа МО "Вельское" "Повышение пожарной безопасности в городском поселении на 2023 -2025 годы"</t>
  </si>
  <si>
    <t>09 0 00 00000</t>
  </si>
  <si>
    <t>Мероприятия по повышению уровня пожарной безопасности</t>
  </si>
  <si>
    <t>09 0 01 00000</t>
  </si>
  <si>
    <t>Мероприятия в сфере обеспечения пожарной безопасности, осуществляемые органами местного самоуправления</t>
  </si>
  <si>
    <t>09 0 01 91530</t>
  </si>
  <si>
    <t>Муниципальная программа МО "Вельское" "Поддержка в области дорожного хозяйства в городском поселении на 2023-2025 годы"</t>
  </si>
  <si>
    <t>10 0 00 00000</t>
  </si>
  <si>
    <t>Мероприятия по строительству, реконструкции, капитальному ремонту, ремонту и содержанию автомобильных дорог</t>
  </si>
  <si>
    <t>10 0 01 00000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</si>
  <si>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</si>
  <si>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10 0 01 93030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</si>
  <si>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</si>
  <si>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10 1 01 00000</t>
  </si>
  <si>
    <t>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</si>
  <si>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10 0 01 S6790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</si>
  <si>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</si>
  <si>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10 0 02 000000</t>
  </si>
  <si>
    <t>10 0 02 93010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</si>
  <si>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годы"</t>
  </si>
  <si>
    <t>11 0 00 00000</t>
  </si>
  <si>
    <t>Мероприятия по обеспечению антитеррористической защищенности мест массового пребывания людей</t>
  </si>
  <si>
    <t>Обеспечение национальной безопасности и правоохранительной деятельности</t>
  </si>
  <si>
    <t>11 0 00 91550</t>
  </si>
  <si>
    <t>Муниципальная программа МО "Вельское" "Подготовка проектов планировки территории и выполнение проектно-изыскательских работ на 2023 -2025 годы"</t>
  </si>
  <si>
    <t>12 0 00 00000</t>
  </si>
  <si>
    <t>Мероприятия по составлению проекта планировки и межевания территории.</t>
  </si>
  <si>
    <t>12 0 01 00000</t>
  </si>
  <si>
    <t>12 0 01 92410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</si>
  <si>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</si>
  <si>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</si>
  <si>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12 0 02 92410</t>
  </si>
  <si>
    <t>Непрограммные направления деятельности</t>
  </si>
  <si>
    <t xml:space="preserve">Обеспечение функционирования главы муниципального образования </t>
  </si>
  <si>
    <t>71 0 00 00000</t>
  </si>
  <si>
    <t>Глава муниципального образования</t>
  </si>
  <si>
    <t>71 1 00 00000</t>
  </si>
  <si>
    <t>Расходы на содержание органов местного самоуправления и обеспечение их функций</t>
  </si>
  <si>
    <t>71 1 00 90010</t>
  </si>
  <si>
    <t>Расходы на выплаты персоналу государственных (муниципальных) органов</t>
  </si>
  <si>
    <t>120</t>
  </si>
  <si>
    <t>Обеспечение деятельности Совета депутатов</t>
  </si>
  <si>
    <t>72 0 00 00000</t>
  </si>
  <si>
    <t>Председатель Совета депутатов</t>
  </si>
  <si>
    <t>72 1 00 00000</t>
  </si>
  <si>
    <t>72 1 00 90010</t>
  </si>
  <si>
    <t>Обеспечение проведения выборов и референдумов</t>
  </si>
  <si>
    <t>00 0 00 00000</t>
  </si>
  <si>
    <t>Обеспечение деятельности избирательных комиссий</t>
  </si>
  <si>
    <t>73 0 00 00000</t>
  </si>
  <si>
    <t>Проведение выборов в Совет депутатов муниципального образования</t>
  </si>
  <si>
    <t>73 2 00 00000</t>
  </si>
  <si>
    <t>Финансовое обеспечение проведения выборов в Совет депутатов муниципального образования</t>
  </si>
  <si>
    <t>73 2 00 91160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</si>
  <si>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</si>
  <si>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</si>
  <si>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75 0 00 00000</t>
  </si>
  <si>
    <t>75 0 00 90010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</si>
  <si>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области"</t>
  </si>
  <si>
    <t>22 0 00 00000</t>
  </si>
  <si>
    <t>Подпрограмма "Организация и обеспечение бюджетного процесса и развитие систем управления финансами в Архангельской области"</t>
  </si>
  <si>
    <t>61 0 00 00000</t>
  </si>
  <si>
    <t>Осуществление государственных полномочий в сфере административных правонарушений</t>
  </si>
  <si>
    <t>61 0 00 78793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</si>
  <si>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</si>
  <si>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24 0 F2 55550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</si>
  <si>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</si>
  <si>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Обеспечение деятельности КСП</t>
  </si>
  <si>
    <t>74 0 00 00000</t>
  </si>
  <si>
    <t>Муниципальный финансовый контроль</t>
  </si>
  <si>
    <t>74 3 00 00000</t>
  </si>
  <si>
    <t>Передача части полномочий по решению вопросов местного значения в соответствии с заключенными соглашениями</t>
  </si>
  <si>
    <t>74 3 00 98630</t>
  </si>
  <si>
    <t>Резервные фонды</t>
  </si>
  <si>
    <t>Резервный фонд Правительства Архангельской области</t>
  </si>
  <si>
    <t>67 0 00 71400</t>
  </si>
  <si>
    <t>Резервные фонды муниципальных образований</t>
  </si>
  <si>
    <t>76 0 00 00000</t>
  </si>
  <si>
    <t>Резервный фонд администрации Вельского муниципального района Архангельской области</t>
  </si>
  <si>
    <t>76 0 00 81200</t>
  </si>
  <si>
    <t>Резервный фонд администрации  муниципального образования "Вельское"</t>
  </si>
  <si>
    <t>76 0 00 91200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</si>
  <si>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</si>
  <si>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</si>
  <si>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</si>
  <si>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</si>
  <si>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</si>
  <si>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77 0 00 00000</t>
  </si>
  <si>
    <t>Процентные платежи по муниципальному долгу</t>
  </si>
  <si>
    <t>77 0 00 91720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</si>
  <si>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</si>
  <si>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</si>
  <si>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</si>
  <si>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</si>
  <si>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Расходы в области национальной безопасности и правоохранительной деятельности</t>
  </si>
  <si>
    <t>80 0 00 00000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</si>
  <si>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</si>
  <si>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80 1 00 00000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</si>
  <si>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</t>
  </si>
  <si>
    <t>80 1 00 98680</t>
  </si>
  <si>
    <t xml:space="preserve">Участие в предупреждении и ликвидации последствий чрезвычайных ситуаций в границах поселений </t>
  </si>
  <si>
    <t>80 1 00 98690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</si>
  <si>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</si>
  <si>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</si>
  <si>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80 1 00 90680</t>
  </si>
  <si>
    <t>Участие в предупреждении и ликвидации последствий чрезвычайных ситуаций в границах поселения</t>
  </si>
  <si>
    <t>80 1 00 90690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</si>
  <si>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</si>
  <si>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80 1 00 99010</t>
  </si>
  <si>
    <t>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</si>
  <si>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80 1 00 99040</t>
  </si>
  <si>
    <t>Прочие программы</t>
  </si>
  <si>
    <t xml:space="preserve"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 </t>
  </si>
  <si>
    <t>Мероприятия по обеспечению проведения официальных праздников, фестивалей, спортивных мероприятий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</si>
  <si>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Муниципальная программа МО "Вельское" "Поддержка жилищного хозяйства на 2023-2025 годы;подпрограмма "Мероприятия в области жилищного хозяйства"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</si>
  <si>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</si>
  <si>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</si>
  <si>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</si>
  <si>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</si>
  <si>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</si>
  <si>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</si>
  <si>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</si>
  <si>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05 2 F3 67484</t>
  </si>
  <si>
    <t>Муниципальная программа МО "Вельское" "Сохранение и благоустройство исторической части города Вельска на 2023-2025 годы"</t>
  </si>
  <si>
    <t xml:space="preserve">Муниципальная программа МО "Вельское" "Поддержка в области дорожного хозяйства в городском поселении на 2023 -2025 годы."  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</si>
  <si>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</si>
  <si>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</si>
  <si>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10 0 02 S6360</t>
  </si>
  <si>
    <t xml:space="preserve"> Национальный проект «Безопасные и качественные автомобильные дороги»;Федеральный проект «Безопасность дорожного движения»</t>
  </si>
  <si>
    <t>10 0 R3 00000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</si>
  <si>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</si>
  <si>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10 0 R3 76670</t>
  </si>
  <si>
    <t>Муниципальная программа Вельского муниципального района "Поддержка в области дорожной деятельности и пассажирских автоперевозок на 2023-2025 годы"</t>
  </si>
  <si>
    <t>10 100 00000</t>
  </si>
  <si>
    <t>Мероприятия в сфере дорожного хозяйства</t>
  </si>
  <si>
    <t>10 101 00000</t>
  </si>
  <si>
    <t>10 1 01 83020</t>
  </si>
  <si>
    <t>244</t>
  </si>
  <si>
    <t>10 0 01 7679Д</t>
  </si>
  <si>
    <t>Муниципальная программа МО "Вельское" "Благоустройство территории городского поселения на 2022-2024 годы"</t>
  </si>
  <si>
    <t>Мероприятия в области благоустойства территории</t>
  </si>
  <si>
    <t>ВСЕГО</t>
  </si>
  <si>
    <t>05 2 02 83520</t>
  </si>
  <si>
    <t>Мероприятия по переселению граждан из аварийного жилищного фонда и по обследованию многоквартирных домов</t>
  </si>
  <si>
    <t>Мероприятие по обследованию многоквартирных домов</t>
  </si>
  <si>
    <t>02 2 03 S8310</t>
  </si>
  <si>
    <t>Субсидия на повышение средней заработной платы работников учреждений культуры</t>
  </si>
  <si>
    <t xml:space="preserve"> № 179 от 05 декабря  2023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</si>
</sst>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/>
      <right/>
      <top/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wrapText="1"/>
    </xf>
    <xf numFmtId="0" fontId="7" fillId="33" borderId="14" xfId="0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4" fillId="0" borderId="14" xfId="0" applyNumberFormat="1" applyFont="1" applyFill="1" applyBorder="1" applyAlignment="1">
      <alignment vertical="justify" wrapText="1"/>
    </xf>
    <xf numFmtId="0" fontId="4" fillId="0" borderId="14" xfId="0" applyFont="1" applyFill="1" applyBorder="1" applyAlignment="1">
      <alignment vertical="justify" wrapText="1"/>
    </xf>
    <xf numFmtId="49" fontId="4" fillId="0" borderId="14" xfId="0" applyNumberFormat="1" applyFont="1" applyFill="1" applyBorder="1" applyAlignment="1">
      <alignment vertical="justify" wrapText="1"/>
    </xf>
    <xf numFmtId="0" fontId="2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vertical="justify" wrapText="1"/>
    </xf>
    <xf numFmtId="49" fontId="4" fillId="34" borderId="14" xfId="0" applyNumberFormat="1" applyFont="1" applyFill="1" applyBorder="1" applyAlignment="1">
      <alignment vertical="justify" wrapText="1"/>
    </xf>
    <xf numFmtId="49" fontId="4" fillId="34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49" fontId="4" fillId="35" borderId="14" xfId="0" applyNumberFormat="1" applyFont="1" applyFill="1" applyBorder="1" applyAlignment="1">
      <alignment wrapText="1"/>
    </xf>
    <xf numFmtId="49" fontId="4" fillId="35" borderId="14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 horizontal="center"/>
    </xf>
    <xf numFmtId="172" fontId="8" fillId="33" borderId="14" xfId="58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center"/>
    </xf>
    <xf numFmtId="173" fontId="8" fillId="33" borderId="14" xfId="0" applyNumberFormat="1" applyFont="1" applyFill="1" applyBorder="1" applyAlignment="1">
      <alignment horizontal="center"/>
    </xf>
    <xf numFmtId="172" fontId="8" fillId="0" borderId="14" xfId="58" applyNumberFormat="1" applyFont="1" applyFill="1" applyBorder="1" applyAlignment="1">
      <alignment horizontal="left" vertical="center" wrapText="1"/>
    </xf>
    <xf numFmtId="173" fontId="4" fillId="0" borderId="14" xfId="0" applyNumberFormat="1" applyFont="1" applyFill="1" applyBorder="1" applyAlignment="1">
      <alignment horizontal="center"/>
    </xf>
    <xf numFmtId="172" fontId="4" fillId="0" borderId="14" xfId="58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wrapText="1"/>
    </xf>
    <xf numFmtId="49" fontId="7" fillId="33" borderId="14" xfId="0" applyNumberFormat="1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vertical="justify" wrapText="1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4" xfId="0" applyNumberFormat="1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49" fontId="4" fillId="33" borderId="14" xfId="0" applyNumberFormat="1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left" wrapText="1"/>
    </xf>
    <xf numFmtId="49" fontId="8" fillId="36" borderId="14" xfId="0" applyNumberFormat="1" applyFont="1" applyFill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5" fillId="36" borderId="0" xfId="0" applyNumberFormat="1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 wrapText="1"/>
    </xf>
    <xf numFmtId="49" fontId="8" fillId="36" borderId="14" xfId="0" applyNumberFormat="1" applyFont="1" applyFill="1" applyBorder="1" applyAlignment="1">
      <alignment wrapText="1"/>
    </xf>
    <xf numFmtId="4" fontId="4" fillId="36" borderId="14" xfId="0" applyNumberFormat="1" applyFont="1" applyFill="1" applyBorder="1" applyAlignment="1">
      <alignment/>
    </xf>
    <xf numFmtId="49" fontId="8" fillId="36" borderId="14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" fontId="4" fillId="36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8" fillId="36" borderId="14" xfId="0" applyNumberFormat="1" applyFont="1" applyFill="1" applyBorder="1" applyAlignment="1">
      <alignment horizontal="center" wrapText="1"/>
    </xf>
    <xf numFmtId="4" fontId="8" fillId="36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" fontId="4" fillId="0" borderId="14" xfId="0" applyNumberFormat="1" applyFont="1" applyFill="1" applyBorder="1" applyAlignment="1">
      <alignment horizontal="center" wrapText="1"/>
    </xf>
    <xf numFmtId="4" fontId="8" fillId="36" borderId="0" xfId="0" applyNumberFormat="1" applyFont="1" applyFill="1" applyBorder="1" applyAlignment="1">
      <alignment/>
    </xf>
    <xf numFmtId="0" fontId="8" fillId="36" borderId="14" xfId="0" applyNumberFormat="1" applyFont="1" applyFill="1" applyBorder="1" applyAlignment="1">
      <alignment wrapText="1"/>
    </xf>
    <xf numFmtId="49" fontId="4" fillId="36" borderId="14" xfId="0" applyNumberFormat="1" applyFont="1" applyFill="1" applyBorder="1" applyAlignment="1">
      <alignment wrapText="1"/>
    </xf>
    <xf numFmtId="49" fontId="4" fillId="36" borderId="14" xfId="0" applyNumberFormat="1" applyFont="1" applyFill="1" applyBorder="1" applyAlignment="1">
      <alignment horizontal="center"/>
    </xf>
    <xf numFmtId="4" fontId="4" fillId="36" borderId="14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justify"/>
    </xf>
    <xf numFmtId="0" fontId="4" fillId="36" borderId="14" xfId="0" applyFont="1" applyFill="1" applyBorder="1" applyAlignment="1">
      <alignment horizontal="justify"/>
    </xf>
    <xf numFmtId="0" fontId="4" fillId="36" borderId="14" xfId="0" applyFont="1" applyFill="1" applyBorder="1" applyAlignment="1">
      <alignment wrapText="1"/>
    </xf>
    <xf numFmtId="49" fontId="4" fillId="36" borderId="14" xfId="0" applyNumberFormat="1" applyFont="1" applyFill="1" applyBorder="1" applyAlignment="1">
      <alignment vertical="justify" wrapText="1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" fontId="7" fillId="33" borderId="14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&#1057;&#1074;&#1077;&#1090;&#1072;\Desktop\&#1057;&#1077;&#1089;&#1089;&#1080;&#1080;\&#1057;&#1045;&#1057;&#1057;&#1048;&#1071;%2006.%20&#1091;&#1090;&#1086;&#1095;&#1085;&#1077;&#1085;&#1080;&#1077;%20&#1085;&#1072;%2005.09.2023\&#1055;&#1088;&#1080;&#1083;&#1086;&#1078;&#1077;&#1085;&#1080;&#1077;%20&#8470;3%202023%20&#1075;%20&#1089;&#1077;&#1085;&#1090;2023%20&#1088;&#1072;&#1073;&#1086;&#109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2"/>
      <sheetName val="прил 4"/>
    </sheetNames>
    <sheetDataSet>
      <sheetData sheetId="0">
        <row r="215">
          <cell r="G2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39.00390625" style="2" customWidth="1"/>
    <col min="2" max="2" width="16.7109375" style="3" customWidth="1"/>
    <col min="3" max="3" width="10.57421875" style="3" customWidth="1"/>
    <col min="4" max="4" width="30.00390625" style="3" customWidth="1"/>
    <col min="5" max="5" width="0.13671875" style="7" hidden="1" customWidth="1"/>
    <col min="6" max="7" width="9.140625" style="7" hidden="1" customWidth="1"/>
    <col min="8" max="8" width="13.57421875" style="92" hidden="1" customWidth="1"/>
    <col min="9" max="9" width="14.28125" style="92" hidden="1" customWidth="1"/>
    <col min="10" max="10" width="24.7109375" style="7" customWidth="1"/>
    <col min="11" max="11" width="13.140625" style="7" bestFit="1" customWidth="1"/>
    <col min="12" max="16384" width="9.140625" style="7" customWidth="1"/>
  </cols>
  <sheetData>
    <row r="1" spans="1:9" s="3" customFormat="1" ht="12.75" customHeight="1">
      <c r="A1" s="2"/>
      <c r="B1" s="95" t="s">
        <v>0</v>
      </c>
      <c r="C1" s="95"/>
      <c r="D1" s="95"/>
      <c r="E1" s="95"/>
      <c r="F1" s="95"/>
      <c r="G1" s="95"/>
      <c r="H1" s="95"/>
      <c r="I1" s="95"/>
    </row>
    <row r="2" spans="1:9" s="3" customFormat="1" ht="12.75" customHeight="1">
      <c r="A2" s="95" t="s">
        <v>1</v>
      </c>
      <c r="B2" s="95"/>
      <c r="C2" s="95"/>
      <c r="D2" s="95"/>
      <c r="E2" s="95"/>
      <c r="F2" s="95"/>
      <c r="G2" s="95"/>
      <c r="H2" s="95"/>
      <c r="I2" s="95"/>
    </row>
    <row r="3" spans="1:9" s="3" customFormat="1" ht="12.7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</row>
    <row r="4" spans="1:9" s="3" customFormat="1" ht="12.75" customHeight="1">
      <c r="A4" s="95" t="s">
        <v>3</v>
      </c>
      <c r="B4" s="95"/>
      <c r="C4" s="95"/>
      <c r="D4" s="95"/>
      <c r="E4" s="95"/>
      <c r="F4" s="95"/>
      <c r="G4" s="95"/>
      <c r="H4" s="95"/>
      <c r="I4" s="95"/>
    </row>
    <row r="5" spans="1:9" s="3" customFormat="1" ht="12.75" customHeight="1">
      <c r="A5" s="95" t="s">
        <v>372</v>
      </c>
      <c r="B5" s="95"/>
      <c r="C5" s="95"/>
      <c r="D5" s="95"/>
      <c r="E5" s="95"/>
      <c r="F5" s="95"/>
      <c r="G5" s="95"/>
      <c r="H5" s="95"/>
      <c r="I5" s="95"/>
    </row>
    <row r="6" spans="1:9" s="3" customFormat="1" ht="38.25" customHeight="1">
      <c r="A6" s="2"/>
      <c r="B6" s="4"/>
      <c r="C6" s="4"/>
      <c r="D6" s="4"/>
      <c r="E6" s="4"/>
      <c r="F6" s="4"/>
      <c r="G6" s="4"/>
      <c r="H6" s="4"/>
      <c r="I6" s="4"/>
    </row>
    <row r="7" spans="1:9" s="3" customFormat="1" ht="67.5" customHeight="1">
      <c r="A7" s="96" t="s">
        <v>4</v>
      </c>
      <c r="B7" s="96"/>
      <c r="C7" s="96"/>
      <c r="D7" s="96"/>
      <c r="E7" s="96"/>
      <c r="F7" s="96"/>
      <c r="G7" s="96"/>
      <c r="H7" s="96"/>
      <c r="I7" s="96"/>
    </row>
    <row r="8" spans="1:9" ht="12.75" customHeight="1">
      <c r="A8" s="99" t="s">
        <v>5</v>
      </c>
      <c r="B8" s="100" t="s">
        <v>6</v>
      </c>
      <c r="C8" s="103" t="s">
        <v>7</v>
      </c>
      <c r="D8" s="106" t="s">
        <v>8</v>
      </c>
      <c r="E8" s="5"/>
      <c r="F8" s="5"/>
      <c r="G8" s="5"/>
      <c r="H8" s="5"/>
      <c r="I8" s="6"/>
    </row>
    <row r="9" spans="1:9" ht="12.75">
      <c r="A9" s="99"/>
      <c r="B9" s="101"/>
      <c r="C9" s="104"/>
      <c r="D9" s="107"/>
      <c r="E9" s="8"/>
      <c r="F9" s="8"/>
      <c r="G9" s="8"/>
      <c r="H9" s="8"/>
      <c r="I9" s="9"/>
    </row>
    <row r="10" spans="1:9" ht="12.75" customHeight="1">
      <c r="A10" s="99"/>
      <c r="B10" s="101"/>
      <c r="C10" s="104"/>
      <c r="D10" s="108" t="s">
        <v>9</v>
      </c>
      <c r="E10" s="10"/>
      <c r="F10" s="10"/>
      <c r="G10" s="10"/>
      <c r="H10" s="97"/>
      <c r="I10" s="97"/>
    </row>
    <row r="11" spans="1:9" ht="12.75">
      <c r="A11" s="99"/>
      <c r="B11" s="102"/>
      <c r="C11" s="105"/>
      <c r="D11" s="109"/>
      <c r="E11" s="10"/>
      <c r="F11" s="10"/>
      <c r="G11" s="10"/>
      <c r="H11" s="98"/>
      <c r="I11" s="98"/>
    </row>
    <row r="12" spans="1:9" ht="12.75">
      <c r="A12" s="11">
        <v>1</v>
      </c>
      <c r="B12" s="12">
        <v>2</v>
      </c>
      <c r="C12" s="12">
        <v>3</v>
      </c>
      <c r="D12" s="12">
        <v>4</v>
      </c>
      <c r="E12" s="13"/>
      <c r="F12" s="13"/>
      <c r="G12" s="13"/>
      <c r="H12" s="12"/>
      <c r="I12" s="12"/>
    </row>
    <row r="13" spans="1:11" ht="28.5">
      <c r="A13" s="14" t="s">
        <v>10</v>
      </c>
      <c r="B13" s="15"/>
      <c r="C13" s="15"/>
      <c r="D13" s="16">
        <f>D14+D31+D87+D120+D138+D161+D181+D191+D223+D228+D243+D248+D186</f>
        <v>93456980.35</v>
      </c>
      <c r="E13" s="17"/>
      <c r="F13" s="17"/>
      <c r="G13" s="17"/>
      <c r="H13" s="18"/>
      <c r="I13" s="18"/>
      <c r="K13" s="93"/>
    </row>
    <row r="14" spans="1:11" ht="36" customHeight="1">
      <c r="A14" s="19" t="s">
        <v>11</v>
      </c>
      <c r="B14" s="20" t="s">
        <v>12</v>
      </c>
      <c r="C14" s="20" t="s">
        <v>13</v>
      </c>
      <c r="D14" s="21">
        <f>D18+D22+D26+D30</f>
        <v>291000</v>
      </c>
      <c r="E14" s="22">
        <f>E18+E22+E26+E30</f>
        <v>0</v>
      </c>
      <c r="F14" s="22">
        <f>F18+F22+F26+F30</f>
        <v>0</v>
      </c>
      <c r="G14" s="22">
        <f>G18+G22+G26+G30</f>
        <v>0</v>
      </c>
      <c r="H14" s="22"/>
      <c r="I14" s="22"/>
      <c r="K14" s="93"/>
    </row>
    <row r="15" spans="1:11" ht="24" hidden="1">
      <c r="A15" s="23" t="s">
        <v>14</v>
      </c>
      <c r="B15" s="24" t="s">
        <v>15</v>
      </c>
      <c r="C15" s="24" t="s">
        <v>13</v>
      </c>
      <c r="D15" s="25">
        <f>D16</f>
        <v>0</v>
      </c>
      <c r="E15" s="26"/>
      <c r="F15" s="26"/>
      <c r="G15" s="26"/>
      <c r="H15" s="27"/>
      <c r="I15" s="27"/>
      <c r="K15" s="93"/>
    </row>
    <row r="16" spans="1:11" ht="24" hidden="1">
      <c r="A16" s="23" t="s">
        <v>16</v>
      </c>
      <c r="B16" s="24" t="s">
        <v>17</v>
      </c>
      <c r="C16" s="24" t="s">
        <v>13</v>
      </c>
      <c r="D16" s="25">
        <f>D18</f>
        <v>0</v>
      </c>
      <c r="E16" s="26"/>
      <c r="F16" s="26"/>
      <c r="G16" s="26"/>
      <c r="H16" s="27"/>
      <c r="I16" s="27"/>
      <c r="K16" s="93"/>
    </row>
    <row r="17" spans="1:11" ht="24" customHeight="1" hidden="1">
      <c r="A17" s="23" t="s">
        <v>18</v>
      </c>
      <c r="B17" s="24" t="s">
        <v>17</v>
      </c>
      <c r="C17" s="24" t="s">
        <v>19</v>
      </c>
      <c r="D17" s="25">
        <f>D18</f>
        <v>0</v>
      </c>
      <c r="E17" s="26"/>
      <c r="F17" s="26"/>
      <c r="G17" s="26"/>
      <c r="H17" s="27"/>
      <c r="I17" s="27"/>
      <c r="K17" s="93"/>
    </row>
    <row r="18" spans="1:11" ht="36" hidden="1">
      <c r="A18" s="23" t="s">
        <v>20</v>
      </c>
      <c r="B18" s="24" t="s">
        <v>17</v>
      </c>
      <c r="C18" s="24" t="s">
        <v>21</v>
      </c>
      <c r="D18" s="25"/>
      <c r="E18" s="26"/>
      <c r="F18" s="26"/>
      <c r="G18" s="26"/>
      <c r="H18" s="27"/>
      <c r="I18" s="27"/>
      <c r="K18" s="93"/>
    </row>
    <row r="19" spans="1:11" ht="24" hidden="1">
      <c r="A19" s="23" t="s">
        <v>22</v>
      </c>
      <c r="B19" s="24" t="s">
        <v>23</v>
      </c>
      <c r="C19" s="24" t="s">
        <v>13</v>
      </c>
      <c r="D19" s="25">
        <f>D20</f>
        <v>0</v>
      </c>
      <c r="E19" s="26"/>
      <c r="F19" s="26"/>
      <c r="G19" s="26"/>
      <c r="H19" s="27"/>
      <c r="I19" s="27"/>
      <c r="K19" s="93"/>
    </row>
    <row r="20" spans="1:11" ht="24" hidden="1">
      <c r="A20" s="23" t="s">
        <v>16</v>
      </c>
      <c r="B20" s="24" t="s">
        <v>24</v>
      </c>
      <c r="C20" s="24" t="s">
        <v>13</v>
      </c>
      <c r="D20" s="25">
        <f>D22</f>
        <v>0</v>
      </c>
      <c r="E20" s="26"/>
      <c r="F20" s="26"/>
      <c r="G20" s="26"/>
      <c r="H20" s="27"/>
      <c r="I20" s="27"/>
      <c r="K20" s="93"/>
    </row>
    <row r="21" spans="1:11" ht="24" customHeight="1" hidden="1">
      <c r="A21" s="23" t="s">
        <v>18</v>
      </c>
      <c r="B21" s="24" t="s">
        <v>24</v>
      </c>
      <c r="C21" s="24" t="s">
        <v>19</v>
      </c>
      <c r="D21" s="25">
        <f>D22</f>
        <v>0</v>
      </c>
      <c r="E21" s="26"/>
      <c r="F21" s="26"/>
      <c r="G21" s="26"/>
      <c r="H21" s="27"/>
      <c r="I21" s="27"/>
      <c r="K21" s="93"/>
    </row>
    <row r="22" spans="1:11" ht="36" hidden="1">
      <c r="A22" s="23" t="s">
        <v>20</v>
      </c>
      <c r="B22" s="24" t="s">
        <v>24</v>
      </c>
      <c r="C22" s="24" t="s">
        <v>21</v>
      </c>
      <c r="D22" s="25">
        <v>0</v>
      </c>
      <c r="E22" s="26"/>
      <c r="F22" s="26"/>
      <c r="G22" s="26"/>
      <c r="H22" s="27"/>
      <c r="I22" s="27"/>
      <c r="K22" s="93"/>
    </row>
    <row r="23" spans="1:11" ht="24">
      <c r="A23" s="23" t="s">
        <v>25</v>
      </c>
      <c r="B23" s="24" t="s">
        <v>23</v>
      </c>
      <c r="C23" s="24" t="s">
        <v>13</v>
      </c>
      <c r="D23" s="25">
        <f>D24</f>
        <v>196905.77</v>
      </c>
      <c r="E23" s="27">
        <f>E24</f>
        <v>0</v>
      </c>
      <c r="F23" s="27">
        <f>F24</f>
        <v>0</v>
      </c>
      <c r="G23" s="27">
        <f>G24</f>
        <v>0</v>
      </c>
      <c r="H23" s="27"/>
      <c r="I23" s="27"/>
      <c r="K23" s="93"/>
    </row>
    <row r="24" spans="1:11" ht="24">
      <c r="A24" s="23" t="s">
        <v>16</v>
      </c>
      <c r="B24" s="24" t="s">
        <v>24</v>
      </c>
      <c r="C24" s="24" t="s">
        <v>13</v>
      </c>
      <c r="D24" s="25">
        <f>D26</f>
        <v>196905.77</v>
      </c>
      <c r="E24" s="27">
        <f>E26</f>
        <v>0</v>
      </c>
      <c r="F24" s="27">
        <f>F26</f>
        <v>0</v>
      </c>
      <c r="G24" s="27">
        <f>G26</f>
        <v>0</v>
      </c>
      <c r="H24" s="27"/>
      <c r="I24" s="27"/>
      <c r="K24" s="93"/>
    </row>
    <row r="25" spans="1:11" ht="30" customHeight="1">
      <c r="A25" s="28" t="s">
        <v>18</v>
      </c>
      <c r="B25" s="24" t="s">
        <v>24</v>
      </c>
      <c r="C25" s="24" t="s">
        <v>19</v>
      </c>
      <c r="D25" s="25">
        <f>D26</f>
        <v>196905.77</v>
      </c>
      <c r="E25" s="27">
        <f>E26</f>
        <v>0</v>
      </c>
      <c r="F25" s="27">
        <f>F26</f>
        <v>0</v>
      </c>
      <c r="G25" s="27">
        <f>G26</f>
        <v>0</v>
      </c>
      <c r="H25" s="27"/>
      <c r="I25" s="27"/>
      <c r="K25" s="93"/>
    </row>
    <row r="26" spans="1:11" ht="36">
      <c r="A26" s="23" t="s">
        <v>20</v>
      </c>
      <c r="B26" s="24" t="s">
        <v>24</v>
      </c>
      <c r="C26" s="24" t="s">
        <v>21</v>
      </c>
      <c r="D26" s="25">
        <v>196905.77</v>
      </c>
      <c r="E26" s="26"/>
      <c r="F26" s="26"/>
      <c r="G26" s="26"/>
      <c r="H26" s="27"/>
      <c r="I26" s="27"/>
      <c r="K26" s="93"/>
    </row>
    <row r="27" spans="1:11" ht="24">
      <c r="A27" s="23" t="s">
        <v>26</v>
      </c>
      <c r="B27" s="24" t="s">
        <v>27</v>
      </c>
      <c r="C27" s="24" t="s">
        <v>13</v>
      </c>
      <c r="D27" s="25">
        <f>D28</f>
        <v>94094.23</v>
      </c>
      <c r="E27" s="27">
        <f>E28</f>
        <v>0</v>
      </c>
      <c r="F27" s="27">
        <f>F28</f>
        <v>0</v>
      </c>
      <c r="G27" s="27">
        <f>G28</f>
        <v>0</v>
      </c>
      <c r="H27" s="27"/>
      <c r="I27" s="27"/>
      <c r="K27" s="93"/>
    </row>
    <row r="28" spans="1:11" ht="24">
      <c r="A28" s="23" t="s">
        <v>16</v>
      </c>
      <c r="B28" s="24" t="s">
        <v>28</v>
      </c>
      <c r="C28" s="24" t="s">
        <v>13</v>
      </c>
      <c r="D28" s="25">
        <f>D30</f>
        <v>94094.23</v>
      </c>
      <c r="E28" s="27">
        <f>E30</f>
        <v>0</v>
      </c>
      <c r="F28" s="27">
        <f>F30</f>
        <v>0</v>
      </c>
      <c r="G28" s="27">
        <f>G30</f>
        <v>0</v>
      </c>
      <c r="H28" s="27"/>
      <c r="I28" s="27"/>
      <c r="K28" s="93"/>
    </row>
    <row r="29" spans="1:11" ht="24" customHeight="1">
      <c r="A29" s="23" t="s">
        <v>18</v>
      </c>
      <c r="B29" s="24" t="s">
        <v>28</v>
      </c>
      <c r="C29" s="24" t="s">
        <v>19</v>
      </c>
      <c r="D29" s="25">
        <f>D30</f>
        <v>94094.23</v>
      </c>
      <c r="E29" s="27">
        <f>E30</f>
        <v>0</v>
      </c>
      <c r="F29" s="27">
        <f>F30</f>
        <v>0</v>
      </c>
      <c r="G29" s="27">
        <f>G30</f>
        <v>0</v>
      </c>
      <c r="H29" s="27"/>
      <c r="I29" s="27"/>
      <c r="K29" s="93"/>
    </row>
    <row r="30" spans="1:11" ht="36">
      <c r="A30" s="23" t="s">
        <v>20</v>
      </c>
      <c r="B30" s="24" t="s">
        <v>28</v>
      </c>
      <c r="C30" s="24" t="s">
        <v>21</v>
      </c>
      <c r="D30" s="25">
        <v>94094.23</v>
      </c>
      <c r="E30" s="26"/>
      <c r="F30" s="26"/>
      <c r="G30" s="26"/>
      <c r="H30" s="27"/>
      <c r="I30" s="27"/>
      <c r="K30" s="93"/>
    </row>
    <row r="31" spans="1:11" ht="60">
      <c r="A31" s="19" t="s">
        <v>29</v>
      </c>
      <c r="B31" s="20" t="s">
        <v>30</v>
      </c>
      <c r="C31" s="20" t="s">
        <v>13</v>
      </c>
      <c r="D31" s="21">
        <f>D32+D45+D73+D80</f>
        <v>14544350.479999999</v>
      </c>
      <c r="E31" s="22">
        <f>E32+E45+E73+E80</f>
        <v>5975</v>
      </c>
      <c r="F31" s="22">
        <f>F32+F45+F73+F80</f>
        <v>5975</v>
      </c>
      <c r="G31" s="22">
        <f>G32+G45+G73+G80</f>
        <v>5975</v>
      </c>
      <c r="H31" s="22"/>
      <c r="I31" s="22"/>
      <c r="K31" s="93"/>
    </row>
    <row r="32" spans="1:11" ht="28.5" customHeight="1">
      <c r="A32" s="19" t="s">
        <v>31</v>
      </c>
      <c r="B32" s="20" t="s">
        <v>32</v>
      </c>
      <c r="C32" s="20" t="s">
        <v>13</v>
      </c>
      <c r="D32" s="21">
        <f>D33+D41</f>
        <v>190000</v>
      </c>
      <c r="E32" s="22">
        <f>E33+E41</f>
        <v>231</v>
      </c>
      <c r="F32" s="22">
        <f>F33+F41</f>
        <v>231</v>
      </c>
      <c r="G32" s="22">
        <f>G33+G41</f>
        <v>231</v>
      </c>
      <c r="H32" s="22"/>
      <c r="I32" s="22"/>
      <c r="K32" s="93"/>
    </row>
    <row r="33" spans="1:11" ht="18" customHeight="1">
      <c r="A33" s="23" t="s">
        <v>33</v>
      </c>
      <c r="B33" s="24" t="s">
        <v>34</v>
      </c>
      <c r="C33" s="24" t="s">
        <v>13</v>
      </c>
      <c r="D33" s="25">
        <f>D34</f>
        <v>190000</v>
      </c>
      <c r="E33" s="27">
        <f>E34</f>
        <v>231</v>
      </c>
      <c r="F33" s="27">
        <f>F34</f>
        <v>231</v>
      </c>
      <c r="G33" s="27">
        <f>G34</f>
        <v>231</v>
      </c>
      <c r="H33" s="27"/>
      <c r="I33" s="27"/>
      <c r="K33" s="93"/>
    </row>
    <row r="34" spans="1:11" ht="25.5" customHeight="1">
      <c r="A34" s="23" t="s">
        <v>35</v>
      </c>
      <c r="B34" s="24" t="s">
        <v>36</v>
      </c>
      <c r="C34" s="24" t="s">
        <v>13</v>
      </c>
      <c r="D34" s="25">
        <f>D35+D37+D39</f>
        <v>190000</v>
      </c>
      <c r="E34" s="27">
        <f>E35+E37+E39</f>
        <v>231</v>
      </c>
      <c r="F34" s="27">
        <f>F35+F37+F39</f>
        <v>231</v>
      </c>
      <c r="G34" s="27">
        <f>G35+G37+G39</f>
        <v>231</v>
      </c>
      <c r="H34" s="27"/>
      <c r="I34" s="27"/>
      <c r="K34" s="93"/>
    </row>
    <row r="35" spans="1:11" ht="27" customHeight="1">
      <c r="A35" s="23" t="s">
        <v>18</v>
      </c>
      <c r="B35" s="24" t="s">
        <v>36</v>
      </c>
      <c r="C35" s="24" t="s">
        <v>19</v>
      </c>
      <c r="D35" s="25">
        <f>D36</f>
        <v>142000</v>
      </c>
      <c r="E35" s="27">
        <f>E36</f>
        <v>231</v>
      </c>
      <c r="F35" s="27">
        <f>F36</f>
        <v>231</v>
      </c>
      <c r="G35" s="27">
        <f>G36</f>
        <v>231</v>
      </c>
      <c r="H35" s="27"/>
      <c r="I35" s="27"/>
      <c r="K35" s="93"/>
    </row>
    <row r="36" spans="1:11" ht="36">
      <c r="A36" s="23" t="s">
        <v>20</v>
      </c>
      <c r="B36" s="24" t="s">
        <v>36</v>
      </c>
      <c r="C36" s="24" t="s">
        <v>21</v>
      </c>
      <c r="D36" s="25">
        <v>142000</v>
      </c>
      <c r="E36" s="27">
        <v>231</v>
      </c>
      <c r="F36" s="27">
        <v>231</v>
      </c>
      <c r="G36" s="27">
        <v>231</v>
      </c>
      <c r="H36" s="27"/>
      <c r="I36" s="27"/>
      <c r="K36" s="93"/>
    </row>
    <row r="37" spans="1:11" ht="18" customHeight="1">
      <c r="A37" s="23" t="s">
        <v>37</v>
      </c>
      <c r="B37" s="24" t="s">
        <v>36</v>
      </c>
      <c r="C37" s="24" t="s">
        <v>38</v>
      </c>
      <c r="D37" s="25">
        <f>D38</f>
        <v>48000</v>
      </c>
      <c r="E37" s="27">
        <f>E38</f>
        <v>0</v>
      </c>
      <c r="F37" s="27">
        <f>F38</f>
        <v>0</v>
      </c>
      <c r="G37" s="27">
        <f>G38</f>
        <v>0</v>
      </c>
      <c r="H37" s="27"/>
      <c r="I37" s="27"/>
      <c r="K37" s="93"/>
    </row>
    <row r="38" spans="1:11" ht="12.75">
      <c r="A38" s="29" t="s">
        <v>39</v>
      </c>
      <c r="B38" s="24" t="s">
        <v>36</v>
      </c>
      <c r="C38" s="24" t="s">
        <v>40</v>
      </c>
      <c r="D38" s="25">
        <v>48000</v>
      </c>
      <c r="E38" s="26"/>
      <c r="F38" s="26"/>
      <c r="G38" s="26"/>
      <c r="H38" s="27"/>
      <c r="I38" s="27"/>
      <c r="K38" s="93"/>
    </row>
    <row r="39" spans="1:11" ht="12.75" hidden="1">
      <c r="A39" s="30" t="s">
        <v>41</v>
      </c>
      <c r="B39" s="24" t="s">
        <v>36</v>
      </c>
      <c r="C39" s="24" t="s">
        <v>42</v>
      </c>
      <c r="D39" s="25">
        <f>D40</f>
        <v>0</v>
      </c>
      <c r="E39" s="26"/>
      <c r="F39" s="26"/>
      <c r="G39" s="26"/>
      <c r="H39" s="27"/>
      <c r="I39" s="27"/>
      <c r="K39" s="93"/>
    </row>
    <row r="40" spans="1:11" ht="12.75" hidden="1">
      <c r="A40" s="31" t="s">
        <v>43</v>
      </c>
      <c r="B40" s="24" t="s">
        <v>36</v>
      </c>
      <c r="C40" s="24" t="s">
        <v>44</v>
      </c>
      <c r="D40" s="25"/>
      <c r="E40" s="26"/>
      <c r="F40" s="26"/>
      <c r="G40" s="26"/>
      <c r="H40" s="27"/>
      <c r="I40" s="27"/>
      <c r="K40" s="93"/>
    </row>
    <row r="41" spans="1:11" ht="24" hidden="1">
      <c r="A41" s="23" t="s">
        <v>45</v>
      </c>
      <c r="B41" s="24" t="s">
        <v>46</v>
      </c>
      <c r="C41" s="24" t="s">
        <v>13</v>
      </c>
      <c r="D41" s="94">
        <f>D42</f>
        <v>0</v>
      </c>
      <c r="E41" s="27">
        <f>E42</f>
        <v>0</v>
      </c>
      <c r="F41" s="27">
        <f>F42</f>
        <v>0</v>
      </c>
      <c r="G41" s="27">
        <f>G42</f>
        <v>0</v>
      </c>
      <c r="H41" s="27"/>
      <c r="I41" s="27"/>
      <c r="K41" s="93"/>
    </row>
    <row r="42" spans="1:11" ht="24" hidden="1">
      <c r="A42" s="23" t="s">
        <v>47</v>
      </c>
      <c r="B42" s="24" t="s">
        <v>48</v>
      </c>
      <c r="C42" s="24" t="s">
        <v>13</v>
      </c>
      <c r="D42" s="94">
        <f>D44</f>
        <v>0</v>
      </c>
      <c r="E42" s="27">
        <f>E44</f>
        <v>0</v>
      </c>
      <c r="F42" s="27">
        <f>F44</f>
        <v>0</v>
      </c>
      <c r="G42" s="27">
        <f>G44</f>
        <v>0</v>
      </c>
      <c r="H42" s="27"/>
      <c r="I42" s="27"/>
      <c r="K42" s="93"/>
    </row>
    <row r="43" spans="1:11" ht="16.5" customHeight="1" hidden="1">
      <c r="A43" s="23" t="s">
        <v>37</v>
      </c>
      <c r="B43" s="24" t="s">
        <v>48</v>
      </c>
      <c r="C43" s="24" t="s">
        <v>38</v>
      </c>
      <c r="D43" s="94">
        <f>D44</f>
        <v>0</v>
      </c>
      <c r="E43" s="27">
        <f>E44</f>
        <v>0</v>
      </c>
      <c r="F43" s="27">
        <f>F44</f>
        <v>0</v>
      </c>
      <c r="G43" s="27">
        <f>G44</f>
        <v>0</v>
      </c>
      <c r="H43" s="27"/>
      <c r="I43" s="27"/>
      <c r="K43" s="93"/>
    </row>
    <row r="44" spans="1:11" ht="12.75" hidden="1">
      <c r="A44" s="29" t="s">
        <v>49</v>
      </c>
      <c r="B44" s="24" t="s">
        <v>48</v>
      </c>
      <c r="C44" s="24" t="s">
        <v>50</v>
      </c>
      <c r="D44" s="94">
        <v>0</v>
      </c>
      <c r="E44" s="26"/>
      <c r="F44" s="26"/>
      <c r="G44" s="26"/>
      <c r="H44" s="27"/>
      <c r="I44" s="27"/>
      <c r="K44" s="93"/>
    </row>
    <row r="45" spans="1:11" ht="24" hidden="1">
      <c r="A45" s="19" t="s">
        <v>51</v>
      </c>
      <c r="B45" s="24" t="s">
        <v>52</v>
      </c>
      <c r="C45" s="24" t="s">
        <v>13</v>
      </c>
      <c r="D45" s="25">
        <f>D46</f>
        <v>13358350.479999999</v>
      </c>
      <c r="E45" s="27">
        <f>E46</f>
        <v>5744</v>
      </c>
      <c r="F45" s="27">
        <f>F46</f>
        <v>5744</v>
      </c>
      <c r="G45" s="27">
        <f>G46</f>
        <v>5744</v>
      </c>
      <c r="H45" s="27"/>
      <c r="I45" s="27"/>
      <c r="K45" s="93"/>
    </row>
    <row r="46" spans="1:11" ht="24">
      <c r="A46" s="19" t="s">
        <v>51</v>
      </c>
      <c r="B46" s="20" t="s">
        <v>52</v>
      </c>
      <c r="C46" s="20" t="s">
        <v>13</v>
      </c>
      <c r="D46" s="21">
        <f>D47+D56+D64</f>
        <v>13358350.479999999</v>
      </c>
      <c r="E46" s="22">
        <f>E47+E56+E64</f>
        <v>5744</v>
      </c>
      <c r="F46" s="22">
        <f>F47+F56+F64</f>
        <v>5744</v>
      </c>
      <c r="G46" s="22">
        <f>G47+G56+G64</f>
        <v>5744</v>
      </c>
      <c r="H46" s="22"/>
      <c r="I46" s="22"/>
      <c r="K46" s="93"/>
    </row>
    <row r="47" spans="1:11" ht="24">
      <c r="A47" s="23" t="s">
        <v>53</v>
      </c>
      <c r="B47" s="24" t="s">
        <v>54</v>
      </c>
      <c r="C47" s="24" t="s">
        <v>13</v>
      </c>
      <c r="D47" s="25">
        <f>D48+D53</f>
        <v>11478350.479999999</v>
      </c>
      <c r="E47" s="27">
        <f>E48</f>
        <v>5744</v>
      </c>
      <c r="F47" s="27">
        <f>F48</f>
        <v>5744</v>
      </c>
      <c r="G47" s="27">
        <f>G48</f>
        <v>5744</v>
      </c>
      <c r="H47" s="27"/>
      <c r="I47" s="27"/>
      <c r="K47" s="93"/>
    </row>
    <row r="48" spans="1:11" ht="12.75">
      <c r="A48" s="23" t="s">
        <v>55</v>
      </c>
      <c r="B48" s="24" t="s">
        <v>56</v>
      </c>
      <c r="C48" s="24" t="s">
        <v>13</v>
      </c>
      <c r="D48" s="25">
        <f>D52+D50</f>
        <v>11279048.889999999</v>
      </c>
      <c r="E48" s="27">
        <f>E52+E50+E53</f>
        <v>5744</v>
      </c>
      <c r="F48" s="27">
        <f>F52+F50+F53</f>
        <v>5744</v>
      </c>
      <c r="G48" s="27">
        <f>G52+G50+G53</f>
        <v>5744</v>
      </c>
      <c r="H48" s="27"/>
      <c r="I48" s="27"/>
      <c r="K48" s="93"/>
    </row>
    <row r="49" spans="1:11" ht="63.75" customHeight="1">
      <c r="A49" s="23" t="s">
        <v>57</v>
      </c>
      <c r="B49" s="24" t="s">
        <v>56</v>
      </c>
      <c r="C49" s="24" t="s">
        <v>58</v>
      </c>
      <c r="D49" s="25">
        <f>D50</f>
        <v>6928152.779999999</v>
      </c>
      <c r="E49" s="27">
        <f>E50</f>
        <v>5744</v>
      </c>
      <c r="F49" s="27">
        <f>F50</f>
        <v>5744</v>
      </c>
      <c r="G49" s="27">
        <f>G50</f>
        <v>5744</v>
      </c>
      <c r="H49" s="27"/>
      <c r="I49" s="27"/>
      <c r="K49" s="93"/>
    </row>
    <row r="50" spans="1:11" ht="24">
      <c r="A50" s="23" t="s">
        <v>59</v>
      </c>
      <c r="B50" s="24" t="s">
        <v>56</v>
      </c>
      <c r="C50" s="24" t="s">
        <v>60</v>
      </c>
      <c r="D50" s="25">
        <f>5335575.6+1592577.18</f>
        <v>6928152.779999999</v>
      </c>
      <c r="E50" s="27">
        <v>5744</v>
      </c>
      <c r="F50" s="27">
        <v>5744</v>
      </c>
      <c r="G50" s="27">
        <v>5744</v>
      </c>
      <c r="H50" s="27"/>
      <c r="I50" s="27"/>
      <c r="K50" s="93"/>
    </row>
    <row r="51" spans="1:11" ht="26.25" customHeight="1">
      <c r="A51" s="23" t="s">
        <v>18</v>
      </c>
      <c r="B51" s="24" t="s">
        <v>56</v>
      </c>
      <c r="C51" s="24" t="s">
        <v>19</v>
      </c>
      <c r="D51" s="25">
        <f>D52</f>
        <v>4350896.109999999</v>
      </c>
      <c r="E51" s="27">
        <f>E52</f>
        <v>0</v>
      </c>
      <c r="F51" s="27">
        <f>F52</f>
        <v>0</v>
      </c>
      <c r="G51" s="27">
        <f>G52</f>
        <v>0</v>
      </c>
      <c r="H51" s="27"/>
      <c r="I51" s="27"/>
      <c r="K51" s="93"/>
    </row>
    <row r="52" spans="1:11" ht="36">
      <c r="A52" s="23" t="s">
        <v>20</v>
      </c>
      <c r="B52" s="24" t="s">
        <v>56</v>
      </c>
      <c r="C52" s="24" t="s">
        <v>21</v>
      </c>
      <c r="D52" s="25">
        <f>4142896.11+208000</f>
        <v>4350896.109999999</v>
      </c>
      <c r="E52" s="26"/>
      <c r="F52" s="26"/>
      <c r="G52" s="26"/>
      <c r="H52" s="27"/>
      <c r="I52" s="27"/>
      <c r="K52" s="93"/>
    </row>
    <row r="53" spans="1:11" ht="24">
      <c r="A53" s="23" t="s">
        <v>371</v>
      </c>
      <c r="B53" s="24" t="s">
        <v>370</v>
      </c>
      <c r="C53" s="24" t="s">
        <v>13</v>
      </c>
      <c r="D53" s="25">
        <f>D54</f>
        <v>199301.59</v>
      </c>
      <c r="E53" s="27">
        <f>E55+E54</f>
        <v>0</v>
      </c>
      <c r="F53" s="27">
        <f>F55+F54</f>
        <v>0</v>
      </c>
      <c r="G53" s="27">
        <f>G55+G54</f>
        <v>0</v>
      </c>
      <c r="H53" s="27"/>
      <c r="I53" s="27"/>
      <c r="K53" s="93"/>
    </row>
    <row r="54" spans="1:11" ht="60">
      <c r="A54" s="23" t="s">
        <v>57</v>
      </c>
      <c r="B54" s="24" t="s">
        <v>370</v>
      </c>
      <c r="C54" s="24" t="s">
        <v>58</v>
      </c>
      <c r="D54" s="25">
        <f>D55</f>
        <v>199301.59</v>
      </c>
      <c r="E54" s="26"/>
      <c r="F54" s="26"/>
      <c r="G54" s="26"/>
      <c r="H54" s="27"/>
      <c r="I54" s="27"/>
      <c r="K54" s="93"/>
    </row>
    <row r="55" spans="1:11" ht="24">
      <c r="A55" s="23" t="s">
        <v>59</v>
      </c>
      <c r="B55" s="24" t="s">
        <v>370</v>
      </c>
      <c r="C55" s="24" t="s">
        <v>60</v>
      </c>
      <c r="D55" s="25">
        <v>199301.59</v>
      </c>
      <c r="E55" s="26"/>
      <c r="F55" s="26"/>
      <c r="G55" s="26"/>
      <c r="H55" s="27"/>
      <c r="I55" s="27"/>
      <c r="K55" s="93"/>
    </row>
    <row r="56" spans="1:11" ht="24">
      <c r="A56" s="19" t="s">
        <v>67</v>
      </c>
      <c r="B56" s="20" t="s">
        <v>68</v>
      </c>
      <c r="C56" s="20" t="s">
        <v>13</v>
      </c>
      <c r="D56" s="21">
        <f>D57</f>
        <v>1600000</v>
      </c>
      <c r="E56" s="22">
        <f>E57</f>
        <v>0</v>
      </c>
      <c r="F56" s="22">
        <f>F57</f>
        <v>0</v>
      </c>
      <c r="G56" s="22">
        <f>G57</f>
        <v>0</v>
      </c>
      <c r="H56" s="22"/>
      <c r="I56" s="22"/>
      <c r="K56" s="93"/>
    </row>
    <row r="57" spans="1:11" ht="24">
      <c r="A57" s="23" t="s">
        <v>69</v>
      </c>
      <c r="B57" s="24" t="s">
        <v>70</v>
      </c>
      <c r="C57" s="24" t="s">
        <v>13</v>
      </c>
      <c r="D57" s="25">
        <f>D63+D59+D60</f>
        <v>1600000</v>
      </c>
      <c r="E57" s="27">
        <f>E63+E59+E60</f>
        <v>0</v>
      </c>
      <c r="F57" s="27">
        <f>F63+F59+F60</f>
        <v>0</v>
      </c>
      <c r="G57" s="27">
        <f>G63+G59+G60</f>
        <v>0</v>
      </c>
      <c r="H57" s="27"/>
      <c r="I57" s="27"/>
      <c r="K57" s="93"/>
    </row>
    <row r="58" spans="1:11" ht="62.25" customHeight="1">
      <c r="A58" s="23" t="s">
        <v>57</v>
      </c>
      <c r="B58" s="24" t="s">
        <v>70</v>
      </c>
      <c r="C58" s="24" t="s">
        <v>58</v>
      </c>
      <c r="D58" s="25">
        <f>D59</f>
        <v>25750.12</v>
      </c>
      <c r="E58" s="27">
        <f>E59</f>
        <v>0</v>
      </c>
      <c r="F58" s="27">
        <f>F59</f>
        <v>0</v>
      </c>
      <c r="G58" s="27">
        <f>G59</f>
        <v>0</v>
      </c>
      <c r="H58" s="27"/>
      <c r="I58" s="27"/>
      <c r="K58" s="93"/>
    </row>
    <row r="59" spans="1:11" ht="24">
      <c r="A59" s="23" t="s">
        <v>59</v>
      </c>
      <c r="B59" s="24" t="s">
        <v>70</v>
      </c>
      <c r="C59" s="24" t="s">
        <v>60</v>
      </c>
      <c r="D59" s="25">
        <v>25750.12</v>
      </c>
      <c r="E59" s="26"/>
      <c r="F59" s="26"/>
      <c r="G59" s="26"/>
      <c r="H59" s="27"/>
      <c r="I59" s="27"/>
      <c r="K59" s="93"/>
    </row>
    <row r="60" spans="1:11" ht="24">
      <c r="A60" s="23" t="s">
        <v>18</v>
      </c>
      <c r="B60" s="24" t="s">
        <v>70</v>
      </c>
      <c r="C60" s="24" t="s">
        <v>19</v>
      </c>
      <c r="D60" s="25">
        <f>D61</f>
        <v>1574181.08</v>
      </c>
      <c r="E60" s="27">
        <f>E61</f>
        <v>0</v>
      </c>
      <c r="F60" s="27">
        <f>F61</f>
        <v>0</v>
      </c>
      <c r="G60" s="27">
        <f>G61</f>
        <v>0</v>
      </c>
      <c r="H60" s="27"/>
      <c r="I60" s="27"/>
      <c r="K60" s="93"/>
    </row>
    <row r="61" spans="1:11" ht="36">
      <c r="A61" s="23" t="s">
        <v>20</v>
      </c>
      <c r="B61" s="24" t="s">
        <v>70</v>
      </c>
      <c r="C61" s="24" t="s">
        <v>21</v>
      </c>
      <c r="D61" s="25">
        <v>1574181.08</v>
      </c>
      <c r="E61" s="26"/>
      <c r="F61" s="26"/>
      <c r="G61" s="26"/>
      <c r="H61" s="27"/>
      <c r="I61" s="27"/>
      <c r="K61" s="93"/>
    </row>
    <row r="62" spans="1:11" ht="25.5" customHeight="1">
      <c r="A62" s="23" t="s">
        <v>61</v>
      </c>
      <c r="B62" s="24" t="s">
        <v>70</v>
      </c>
      <c r="C62" s="24" t="s">
        <v>62</v>
      </c>
      <c r="D62" s="25">
        <f>D63</f>
        <v>68.8</v>
      </c>
      <c r="E62" s="26"/>
      <c r="F62" s="26"/>
      <c r="G62" s="26"/>
      <c r="H62" s="27"/>
      <c r="I62" s="27"/>
      <c r="K62" s="93"/>
    </row>
    <row r="63" spans="1:11" ht="12.75">
      <c r="A63" s="23" t="s">
        <v>65</v>
      </c>
      <c r="B63" s="24" t="s">
        <v>70</v>
      </c>
      <c r="C63" s="24" t="s">
        <v>66</v>
      </c>
      <c r="D63" s="25">
        <v>68.8</v>
      </c>
      <c r="E63" s="26"/>
      <c r="F63" s="26"/>
      <c r="G63" s="26"/>
      <c r="H63" s="27"/>
      <c r="I63" s="27"/>
      <c r="K63" s="93"/>
    </row>
    <row r="64" spans="1:11" ht="48">
      <c r="A64" s="19" t="s">
        <v>71</v>
      </c>
      <c r="B64" s="20" t="s">
        <v>72</v>
      </c>
      <c r="C64" s="20" t="s">
        <v>13</v>
      </c>
      <c r="D64" s="21">
        <f>D65+D70</f>
        <v>280000</v>
      </c>
      <c r="E64" s="22">
        <f>E65</f>
        <v>0</v>
      </c>
      <c r="F64" s="22">
        <f>F65</f>
        <v>0</v>
      </c>
      <c r="G64" s="22">
        <f>G65</f>
        <v>0</v>
      </c>
      <c r="H64" s="22"/>
      <c r="I64" s="22"/>
      <c r="K64" s="93"/>
    </row>
    <row r="65" spans="1:11" ht="24">
      <c r="A65" s="23" t="s">
        <v>73</v>
      </c>
      <c r="B65" s="24" t="s">
        <v>74</v>
      </c>
      <c r="C65" s="24" t="s">
        <v>13</v>
      </c>
      <c r="D65" s="25">
        <f>D68+D66</f>
        <v>280000</v>
      </c>
      <c r="E65" s="27">
        <f>E68+E66</f>
        <v>0</v>
      </c>
      <c r="F65" s="27">
        <f>F68+F66</f>
        <v>0</v>
      </c>
      <c r="G65" s="27">
        <f>G68+G66</f>
        <v>0</v>
      </c>
      <c r="H65" s="27"/>
      <c r="I65" s="27"/>
      <c r="K65" s="93"/>
    </row>
    <row r="66" spans="1:11" ht="72.75" customHeight="1" hidden="1">
      <c r="A66" s="32" t="s">
        <v>57</v>
      </c>
      <c r="B66" s="24" t="s">
        <v>74</v>
      </c>
      <c r="C66" s="24" t="s">
        <v>58</v>
      </c>
      <c r="D66" s="25">
        <f>D67</f>
        <v>0</v>
      </c>
      <c r="E66" s="27">
        <f>E67</f>
        <v>0</v>
      </c>
      <c r="F66" s="27">
        <f>F67</f>
        <v>0</v>
      </c>
      <c r="G66" s="27">
        <f>G67</f>
        <v>0</v>
      </c>
      <c r="H66" s="27"/>
      <c r="I66" s="27"/>
      <c r="K66" s="93"/>
    </row>
    <row r="67" spans="1:11" ht="24" hidden="1">
      <c r="A67" s="32" t="s">
        <v>59</v>
      </c>
      <c r="B67" s="24" t="s">
        <v>74</v>
      </c>
      <c r="C67" s="24" t="s">
        <v>60</v>
      </c>
      <c r="D67" s="25"/>
      <c r="E67" s="27"/>
      <c r="F67" s="27"/>
      <c r="G67" s="27"/>
      <c r="H67" s="27"/>
      <c r="I67" s="27"/>
      <c r="K67" s="93"/>
    </row>
    <row r="68" spans="1:11" ht="29.25" customHeight="1">
      <c r="A68" s="23" t="s">
        <v>18</v>
      </c>
      <c r="B68" s="24" t="s">
        <v>74</v>
      </c>
      <c r="C68" s="24" t="s">
        <v>19</v>
      </c>
      <c r="D68" s="25">
        <f>D69</f>
        <v>280000</v>
      </c>
      <c r="E68" s="27">
        <f>E69</f>
        <v>0</v>
      </c>
      <c r="F68" s="27">
        <f>F69</f>
        <v>0</v>
      </c>
      <c r="G68" s="27">
        <f>G69</f>
        <v>0</v>
      </c>
      <c r="H68" s="27"/>
      <c r="I68" s="27"/>
      <c r="K68" s="93"/>
    </row>
    <row r="69" spans="1:11" ht="36">
      <c r="A69" s="23" t="s">
        <v>20</v>
      </c>
      <c r="B69" s="24" t="s">
        <v>74</v>
      </c>
      <c r="C69" s="24" t="s">
        <v>21</v>
      </c>
      <c r="D69" s="25">
        <v>280000</v>
      </c>
      <c r="E69" s="26"/>
      <c r="F69" s="26"/>
      <c r="G69" s="26"/>
      <c r="H69" s="27"/>
      <c r="I69" s="27"/>
      <c r="K69" s="93"/>
    </row>
    <row r="70" spans="1:11" ht="72" hidden="1">
      <c r="A70" s="23" t="s">
        <v>75</v>
      </c>
      <c r="B70" s="24" t="s">
        <v>76</v>
      </c>
      <c r="C70" s="24" t="s">
        <v>13</v>
      </c>
      <c r="D70" s="25">
        <f>D71</f>
        <v>0</v>
      </c>
      <c r="E70" s="26"/>
      <c r="F70" s="26"/>
      <c r="G70" s="26"/>
      <c r="H70" s="27"/>
      <c r="I70" s="27"/>
      <c r="K70" s="93"/>
    </row>
    <row r="71" spans="1:11" ht="24" hidden="1">
      <c r="A71" s="23" t="s">
        <v>18</v>
      </c>
      <c r="B71" s="24" t="s">
        <v>76</v>
      </c>
      <c r="C71" s="24" t="s">
        <v>19</v>
      </c>
      <c r="D71" s="25">
        <f>D72</f>
        <v>0</v>
      </c>
      <c r="E71" s="26"/>
      <c r="F71" s="26"/>
      <c r="G71" s="26"/>
      <c r="H71" s="27"/>
      <c r="I71" s="27"/>
      <c r="K71" s="93"/>
    </row>
    <row r="72" spans="1:11" ht="36" hidden="1">
      <c r="A72" s="23" t="s">
        <v>20</v>
      </c>
      <c r="B72" s="24" t="s">
        <v>76</v>
      </c>
      <c r="C72" s="24" t="s">
        <v>21</v>
      </c>
      <c r="D72" s="25"/>
      <c r="E72" s="26"/>
      <c r="F72" s="26"/>
      <c r="G72" s="26"/>
      <c r="H72" s="27"/>
      <c r="I72" s="27"/>
      <c r="K72" s="93"/>
    </row>
    <row r="73" spans="1:11" ht="67.5" customHeight="1">
      <c r="A73" s="19" t="s">
        <v>77</v>
      </c>
      <c r="B73" s="20" t="s">
        <v>78</v>
      </c>
      <c r="C73" s="20" t="s">
        <v>13</v>
      </c>
      <c r="D73" s="21">
        <f aca="true" t="shared" si="0" ref="D73:G74">D74</f>
        <v>412000</v>
      </c>
      <c r="E73" s="22">
        <f t="shared" si="0"/>
        <v>0</v>
      </c>
      <c r="F73" s="22">
        <f t="shared" si="0"/>
        <v>0</v>
      </c>
      <c r="G73" s="22">
        <f t="shared" si="0"/>
        <v>0</v>
      </c>
      <c r="H73" s="22"/>
      <c r="I73" s="22"/>
      <c r="K73" s="93"/>
    </row>
    <row r="74" spans="1:11" ht="36">
      <c r="A74" s="23" t="s">
        <v>79</v>
      </c>
      <c r="B74" s="24" t="s">
        <v>80</v>
      </c>
      <c r="C74" s="24" t="s">
        <v>13</v>
      </c>
      <c r="D74" s="25">
        <f t="shared" si="0"/>
        <v>412000</v>
      </c>
      <c r="E74" s="27">
        <f t="shared" si="0"/>
        <v>0</v>
      </c>
      <c r="F74" s="27">
        <f t="shared" si="0"/>
        <v>0</v>
      </c>
      <c r="G74" s="27">
        <f t="shared" si="0"/>
        <v>0</v>
      </c>
      <c r="H74" s="27"/>
      <c r="I74" s="27"/>
      <c r="K74" s="93"/>
    </row>
    <row r="75" spans="1:11" ht="24">
      <c r="A75" s="23" t="s">
        <v>81</v>
      </c>
      <c r="B75" s="24" t="s">
        <v>82</v>
      </c>
      <c r="C75" s="24" t="s">
        <v>13</v>
      </c>
      <c r="D75" s="25">
        <f>D76+D78</f>
        <v>412000</v>
      </c>
      <c r="E75" s="27">
        <f>E76+E78</f>
        <v>0</v>
      </c>
      <c r="F75" s="27">
        <f>F76+F78</f>
        <v>0</v>
      </c>
      <c r="G75" s="27">
        <f>G76+G78</f>
        <v>0</v>
      </c>
      <c r="H75" s="27"/>
      <c r="I75" s="27"/>
      <c r="K75" s="93"/>
    </row>
    <row r="76" spans="1:11" ht="24">
      <c r="A76" s="23" t="s">
        <v>37</v>
      </c>
      <c r="B76" s="24" t="s">
        <v>82</v>
      </c>
      <c r="C76" s="24" t="s">
        <v>38</v>
      </c>
      <c r="D76" s="25">
        <f>D77</f>
        <v>15000</v>
      </c>
      <c r="E76" s="27">
        <f>E77</f>
        <v>0</v>
      </c>
      <c r="F76" s="27">
        <f>F77</f>
        <v>0</v>
      </c>
      <c r="G76" s="27">
        <f>G77</f>
        <v>0</v>
      </c>
      <c r="H76" s="27"/>
      <c r="I76" s="27"/>
      <c r="K76" s="93"/>
    </row>
    <row r="77" spans="1:11" ht="12.75">
      <c r="A77" s="33" t="s">
        <v>39</v>
      </c>
      <c r="B77" s="24" t="s">
        <v>82</v>
      </c>
      <c r="C77" s="24" t="s">
        <v>40</v>
      </c>
      <c r="D77" s="25">
        <v>15000</v>
      </c>
      <c r="E77" s="26"/>
      <c r="F77" s="26"/>
      <c r="G77" s="26"/>
      <c r="H77" s="27"/>
      <c r="I77" s="27"/>
      <c r="K77" s="93"/>
    </row>
    <row r="78" spans="1:11" ht="24">
      <c r="A78" s="23" t="s">
        <v>18</v>
      </c>
      <c r="B78" s="24" t="s">
        <v>82</v>
      </c>
      <c r="C78" s="24" t="s">
        <v>19</v>
      </c>
      <c r="D78" s="25">
        <f>D79</f>
        <v>397000</v>
      </c>
      <c r="E78" s="27">
        <f>E79</f>
        <v>0</v>
      </c>
      <c r="F78" s="27">
        <f>F79</f>
        <v>0</v>
      </c>
      <c r="G78" s="27">
        <f>G79</f>
        <v>0</v>
      </c>
      <c r="H78" s="27"/>
      <c r="I78" s="27"/>
      <c r="K78" s="93"/>
    </row>
    <row r="79" spans="1:11" ht="36">
      <c r="A79" s="23" t="s">
        <v>20</v>
      </c>
      <c r="B79" s="24" t="s">
        <v>82</v>
      </c>
      <c r="C79" s="24" t="s">
        <v>21</v>
      </c>
      <c r="D79" s="25">
        <v>397000</v>
      </c>
      <c r="E79" s="26"/>
      <c r="F79" s="26"/>
      <c r="G79" s="26"/>
      <c r="H79" s="27"/>
      <c r="I79" s="27"/>
      <c r="K79" s="93"/>
    </row>
    <row r="80" spans="1:11" ht="36">
      <c r="A80" s="19" t="s">
        <v>83</v>
      </c>
      <c r="B80" s="20" t="s">
        <v>84</v>
      </c>
      <c r="C80" s="20" t="s">
        <v>13</v>
      </c>
      <c r="D80" s="21">
        <f aca="true" t="shared" si="1" ref="D80:G81">D81</f>
        <v>584000</v>
      </c>
      <c r="E80" s="22">
        <f t="shared" si="1"/>
        <v>0</v>
      </c>
      <c r="F80" s="22">
        <f t="shared" si="1"/>
        <v>0</v>
      </c>
      <c r="G80" s="22">
        <f t="shared" si="1"/>
        <v>0</v>
      </c>
      <c r="H80" s="22"/>
      <c r="I80" s="22"/>
      <c r="K80" s="93"/>
    </row>
    <row r="81" spans="1:11" ht="36">
      <c r="A81" s="23" t="s">
        <v>85</v>
      </c>
      <c r="B81" s="24" t="s">
        <v>86</v>
      </c>
      <c r="C81" s="24" t="s">
        <v>13</v>
      </c>
      <c r="D81" s="25">
        <f t="shared" si="1"/>
        <v>584000</v>
      </c>
      <c r="E81" s="27">
        <f t="shared" si="1"/>
        <v>0</v>
      </c>
      <c r="F81" s="27">
        <f t="shared" si="1"/>
        <v>0</v>
      </c>
      <c r="G81" s="27">
        <f t="shared" si="1"/>
        <v>0</v>
      </c>
      <c r="H81" s="27"/>
      <c r="I81" s="27"/>
      <c r="K81" s="93"/>
    </row>
    <row r="82" spans="1:11" ht="24">
      <c r="A82" s="23" t="s">
        <v>87</v>
      </c>
      <c r="B82" s="24" t="s">
        <v>88</v>
      </c>
      <c r="C82" s="24" t="s">
        <v>13</v>
      </c>
      <c r="D82" s="25">
        <f>D83+D85</f>
        <v>584000</v>
      </c>
      <c r="E82" s="27">
        <f>E83+E85</f>
        <v>0</v>
      </c>
      <c r="F82" s="27">
        <f>F83+F85</f>
        <v>0</v>
      </c>
      <c r="G82" s="27">
        <f>G83+G85</f>
        <v>0</v>
      </c>
      <c r="H82" s="27"/>
      <c r="I82" s="27"/>
      <c r="K82" s="93"/>
    </row>
    <row r="83" spans="1:11" ht="28.5" customHeight="1">
      <c r="A83" s="23" t="s">
        <v>18</v>
      </c>
      <c r="B83" s="24" t="s">
        <v>88</v>
      </c>
      <c r="C83" s="24" t="s">
        <v>19</v>
      </c>
      <c r="D83" s="25">
        <f>D84</f>
        <v>584000</v>
      </c>
      <c r="E83" s="27">
        <f>E84</f>
        <v>0</v>
      </c>
      <c r="F83" s="27">
        <f>F84</f>
        <v>0</v>
      </c>
      <c r="G83" s="27">
        <f>G84</f>
        <v>0</v>
      </c>
      <c r="H83" s="27"/>
      <c r="I83" s="27"/>
      <c r="K83" s="93"/>
    </row>
    <row r="84" spans="1:11" ht="36">
      <c r="A84" s="23" t="s">
        <v>20</v>
      </c>
      <c r="B84" s="24" t="s">
        <v>88</v>
      </c>
      <c r="C84" s="24" t="s">
        <v>21</v>
      </c>
      <c r="D84" s="25">
        <v>584000</v>
      </c>
      <c r="E84" s="26"/>
      <c r="F84" s="26"/>
      <c r="G84" s="26"/>
      <c r="H84" s="27"/>
      <c r="I84" s="27"/>
      <c r="K84" s="93"/>
    </row>
    <row r="85" spans="1:11" ht="25.5" customHeight="1" hidden="1">
      <c r="A85" s="23" t="s">
        <v>61</v>
      </c>
      <c r="B85" s="24" t="s">
        <v>88</v>
      </c>
      <c r="C85" s="24" t="s">
        <v>62</v>
      </c>
      <c r="D85" s="25">
        <f>D86</f>
        <v>0</v>
      </c>
      <c r="E85" s="26"/>
      <c r="F85" s="26"/>
      <c r="G85" s="26"/>
      <c r="H85" s="27"/>
      <c r="I85" s="27"/>
      <c r="K85" s="93"/>
    </row>
    <row r="86" spans="1:11" ht="12.75" customHeight="1" hidden="1">
      <c r="A86" s="23" t="s">
        <v>65</v>
      </c>
      <c r="B86" s="24" t="s">
        <v>88</v>
      </c>
      <c r="C86" s="24" t="s">
        <v>66</v>
      </c>
      <c r="D86" s="25"/>
      <c r="E86" s="26"/>
      <c r="F86" s="26"/>
      <c r="G86" s="26"/>
      <c r="H86" s="27"/>
      <c r="I86" s="27"/>
      <c r="K86" s="93"/>
    </row>
    <row r="87" spans="1:11" ht="36">
      <c r="A87" s="19" t="s">
        <v>89</v>
      </c>
      <c r="B87" s="20" t="s">
        <v>90</v>
      </c>
      <c r="C87" s="20" t="s">
        <v>13</v>
      </c>
      <c r="D87" s="21">
        <f>D88+D98+D103+D110+D115</f>
        <v>343000</v>
      </c>
      <c r="E87" s="22">
        <f>E88+E98+E103+E110+E115</f>
        <v>0</v>
      </c>
      <c r="F87" s="22">
        <f>F88+F98+F103+F110+F115</f>
        <v>0</v>
      </c>
      <c r="G87" s="22">
        <f>G88+G98+G103+G110+G115</f>
        <v>0</v>
      </c>
      <c r="H87" s="22"/>
      <c r="I87" s="22"/>
      <c r="K87" s="93"/>
    </row>
    <row r="88" spans="1:11" ht="24">
      <c r="A88" s="19" t="s">
        <v>91</v>
      </c>
      <c r="B88" s="24" t="s">
        <v>92</v>
      </c>
      <c r="C88" s="24" t="s">
        <v>13</v>
      </c>
      <c r="D88" s="25">
        <f>D89</f>
        <v>81000</v>
      </c>
      <c r="E88" s="27">
        <f>E89</f>
        <v>0</v>
      </c>
      <c r="F88" s="27">
        <f>F89</f>
        <v>0</v>
      </c>
      <c r="G88" s="27">
        <f>G89</f>
        <v>0</v>
      </c>
      <c r="H88" s="27"/>
      <c r="I88" s="27"/>
      <c r="K88" s="93"/>
    </row>
    <row r="89" spans="1:11" ht="24">
      <c r="A89" s="23" t="s">
        <v>93</v>
      </c>
      <c r="B89" s="24" t="s">
        <v>94</v>
      </c>
      <c r="C89" s="24" t="s">
        <v>13</v>
      </c>
      <c r="D89" s="25">
        <f>D90+D93</f>
        <v>81000</v>
      </c>
      <c r="E89" s="27">
        <f>E90+E93</f>
        <v>0</v>
      </c>
      <c r="F89" s="27">
        <f>F90+F93</f>
        <v>0</v>
      </c>
      <c r="G89" s="27">
        <f>G90+G93</f>
        <v>0</v>
      </c>
      <c r="H89" s="27"/>
      <c r="I89" s="27"/>
      <c r="K89" s="93"/>
    </row>
    <row r="90" spans="1:11" ht="24" hidden="1">
      <c r="A90" s="23" t="s">
        <v>47</v>
      </c>
      <c r="B90" s="24" t="s">
        <v>95</v>
      </c>
      <c r="C90" s="24" t="s">
        <v>13</v>
      </c>
      <c r="D90" s="25">
        <f>D91</f>
        <v>0</v>
      </c>
      <c r="E90" s="26"/>
      <c r="F90" s="26"/>
      <c r="G90" s="26"/>
      <c r="H90" s="27"/>
      <c r="I90" s="27"/>
      <c r="K90" s="93"/>
    </row>
    <row r="91" spans="1:11" ht="26.25" customHeight="1" hidden="1">
      <c r="A91" s="23" t="s">
        <v>18</v>
      </c>
      <c r="B91" s="24" t="s">
        <v>95</v>
      </c>
      <c r="C91" s="24" t="s">
        <v>19</v>
      </c>
      <c r="D91" s="25">
        <f>D92</f>
        <v>0</v>
      </c>
      <c r="E91" s="26"/>
      <c r="F91" s="26"/>
      <c r="G91" s="26"/>
      <c r="H91" s="27"/>
      <c r="I91" s="27"/>
      <c r="K91" s="93"/>
    </row>
    <row r="92" spans="1:11" ht="36" hidden="1">
      <c r="A92" s="23" t="s">
        <v>20</v>
      </c>
      <c r="B92" s="24" t="s">
        <v>95</v>
      </c>
      <c r="C92" s="24" t="s">
        <v>21</v>
      </c>
      <c r="D92" s="25"/>
      <c r="E92" s="26"/>
      <c r="F92" s="26"/>
      <c r="G92" s="26"/>
      <c r="H92" s="27"/>
      <c r="I92" s="27"/>
      <c r="K92" s="93"/>
    </row>
    <row r="93" spans="1:11" ht="24">
      <c r="A93" s="23" t="s">
        <v>47</v>
      </c>
      <c r="B93" s="24" t="s">
        <v>95</v>
      </c>
      <c r="C93" s="24" t="s">
        <v>13</v>
      </c>
      <c r="D93" s="25">
        <f>D95+D96</f>
        <v>81000</v>
      </c>
      <c r="E93" s="27">
        <f>E95+E96</f>
        <v>0</v>
      </c>
      <c r="F93" s="27">
        <f>F95+F96</f>
        <v>0</v>
      </c>
      <c r="G93" s="27">
        <f>G95+G96</f>
        <v>0</v>
      </c>
      <c r="H93" s="27"/>
      <c r="I93" s="27"/>
      <c r="K93" s="93"/>
    </row>
    <row r="94" spans="1:11" ht="24">
      <c r="A94" s="23" t="s">
        <v>37</v>
      </c>
      <c r="B94" s="24" t="s">
        <v>95</v>
      </c>
      <c r="C94" s="24" t="s">
        <v>38</v>
      </c>
      <c r="D94" s="25">
        <f>D95</f>
        <v>57000</v>
      </c>
      <c r="E94" s="27">
        <f>E95</f>
        <v>0</v>
      </c>
      <c r="F94" s="27">
        <f>F95</f>
        <v>0</v>
      </c>
      <c r="G94" s="27">
        <f>G95</f>
        <v>0</v>
      </c>
      <c r="H94" s="27"/>
      <c r="I94" s="27"/>
      <c r="K94" s="93"/>
    </row>
    <row r="95" spans="1:11" ht="12.75">
      <c r="A95" s="33" t="s">
        <v>96</v>
      </c>
      <c r="B95" s="24" t="s">
        <v>95</v>
      </c>
      <c r="C95" s="24" t="s">
        <v>97</v>
      </c>
      <c r="D95" s="25">
        <v>57000</v>
      </c>
      <c r="E95" s="26"/>
      <c r="F95" s="26"/>
      <c r="G95" s="26"/>
      <c r="H95" s="27"/>
      <c r="I95" s="27"/>
      <c r="K95" s="93"/>
    </row>
    <row r="96" spans="1:11" ht="24.75" customHeight="1">
      <c r="A96" s="23" t="s">
        <v>18</v>
      </c>
      <c r="B96" s="24" t="s">
        <v>95</v>
      </c>
      <c r="C96" s="24" t="s">
        <v>19</v>
      </c>
      <c r="D96" s="25">
        <f>D97</f>
        <v>24000</v>
      </c>
      <c r="E96" s="27">
        <f>E97</f>
        <v>0</v>
      </c>
      <c r="F96" s="27">
        <f>F97</f>
        <v>0</v>
      </c>
      <c r="G96" s="27">
        <f>G97</f>
        <v>0</v>
      </c>
      <c r="H96" s="27"/>
      <c r="I96" s="27"/>
      <c r="K96" s="93"/>
    </row>
    <row r="97" spans="1:11" ht="24" customHeight="1">
      <c r="A97" s="23" t="s">
        <v>20</v>
      </c>
      <c r="B97" s="24" t="s">
        <v>95</v>
      </c>
      <c r="C97" s="24" t="s">
        <v>21</v>
      </c>
      <c r="D97" s="25">
        <v>24000</v>
      </c>
      <c r="E97" s="26"/>
      <c r="F97" s="26"/>
      <c r="G97" s="26"/>
      <c r="H97" s="27"/>
      <c r="I97" s="27"/>
      <c r="K97" s="93"/>
    </row>
    <row r="98" spans="1:11" ht="24">
      <c r="A98" s="19" t="s">
        <v>98</v>
      </c>
      <c r="B98" s="20" t="s">
        <v>99</v>
      </c>
      <c r="C98" s="20" t="s">
        <v>13</v>
      </c>
      <c r="D98" s="21">
        <f>D100</f>
        <v>72000</v>
      </c>
      <c r="E98" s="22">
        <f>E100</f>
        <v>0</v>
      </c>
      <c r="F98" s="22">
        <f>F100</f>
        <v>0</v>
      </c>
      <c r="G98" s="22">
        <f>G100</f>
        <v>0</v>
      </c>
      <c r="H98" s="22"/>
      <c r="I98" s="22"/>
      <c r="K98" s="93"/>
    </row>
    <row r="99" spans="1:11" ht="24">
      <c r="A99" s="23" t="s">
        <v>100</v>
      </c>
      <c r="B99" s="24" t="s">
        <v>101</v>
      </c>
      <c r="C99" s="24" t="s">
        <v>13</v>
      </c>
      <c r="D99" s="25">
        <f>D100</f>
        <v>72000</v>
      </c>
      <c r="E99" s="27">
        <f>E100</f>
        <v>0</v>
      </c>
      <c r="F99" s="27">
        <f>F100</f>
        <v>0</v>
      </c>
      <c r="G99" s="27">
        <f>G100</f>
        <v>0</v>
      </c>
      <c r="H99" s="27"/>
      <c r="I99" s="27"/>
      <c r="K99" s="93"/>
    </row>
    <row r="100" spans="1:11" ht="24">
      <c r="A100" s="23" t="s">
        <v>102</v>
      </c>
      <c r="B100" s="24" t="s">
        <v>103</v>
      </c>
      <c r="C100" s="24" t="s">
        <v>13</v>
      </c>
      <c r="D100" s="25">
        <f>D102</f>
        <v>72000</v>
      </c>
      <c r="E100" s="27">
        <f>E102</f>
        <v>0</v>
      </c>
      <c r="F100" s="27">
        <f>F102</f>
        <v>0</v>
      </c>
      <c r="G100" s="27">
        <f>G102</f>
        <v>0</v>
      </c>
      <c r="H100" s="27"/>
      <c r="I100" s="27"/>
      <c r="K100" s="93"/>
    </row>
    <row r="101" spans="1:11" ht="27.75" customHeight="1">
      <c r="A101" s="23" t="s">
        <v>18</v>
      </c>
      <c r="B101" s="24" t="s">
        <v>103</v>
      </c>
      <c r="C101" s="24" t="s">
        <v>19</v>
      </c>
      <c r="D101" s="25">
        <f>D102</f>
        <v>72000</v>
      </c>
      <c r="E101" s="27">
        <f>E102</f>
        <v>0</v>
      </c>
      <c r="F101" s="27">
        <f>F102</f>
        <v>0</v>
      </c>
      <c r="G101" s="27">
        <f>G102</f>
        <v>0</v>
      </c>
      <c r="H101" s="27"/>
      <c r="I101" s="27"/>
      <c r="K101" s="93"/>
    </row>
    <row r="102" spans="1:11" ht="36">
      <c r="A102" s="23" t="s">
        <v>20</v>
      </c>
      <c r="B102" s="24" t="s">
        <v>103</v>
      </c>
      <c r="C102" s="24" t="s">
        <v>21</v>
      </c>
      <c r="D102" s="25">
        <v>72000</v>
      </c>
      <c r="E102" s="26"/>
      <c r="F102" s="26"/>
      <c r="G102" s="26"/>
      <c r="H102" s="27"/>
      <c r="I102" s="27"/>
      <c r="K102" s="93"/>
    </row>
    <row r="103" spans="1:11" ht="28.5" customHeight="1">
      <c r="A103" s="19" t="s">
        <v>104</v>
      </c>
      <c r="B103" s="20" t="s">
        <v>105</v>
      </c>
      <c r="C103" s="20" t="s">
        <v>13</v>
      </c>
      <c r="D103" s="21">
        <f aca="true" t="shared" si="2" ref="D103:G104">D104</f>
        <v>49000</v>
      </c>
      <c r="E103" s="22">
        <f t="shared" si="2"/>
        <v>0</v>
      </c>
      <c r="F103" s="22">
        <f t="shared" si="2"/>
        <v>0</v>
      </c>
      <c r="G103" s="22">
        <f t="shared" si="2"/>
        <v>0</v>
      </c>
      <c r="H103" s="22"/>
      <c r="I103" s="22"/>
      <c r="K103" s="93"/>
    </row>
    <row r="104" spans="1:11" ht="24">
      <c r="A104" s="23" t="s">
        <v>106</v>
      </c>
      <c r="B104" s="24" t="s">
        <v>107</v>
      </c>
      <c r="C104" s="24" t="s">
        <v>13</v>
      </c>
      <c r="D104" s="25">
        <f t="shared" si="2"/>
        <v>49000</v>
      </c>
      <c r="E104" s="27">
        <f t="shared" si="2"/>
        <v>0</v>
      </c>
      <c r="F104" s="27">
        <f t="shared" si="2"/>
        <v>0</v>
      </c>
      <c r="G104" s="27">
        <f t="shared" si="2"/>
        <v>0</v>
      </c>
      <c r="H104" s="27"/>
      <c r="I104" s="27"/>
      <c r="K104" s="93"/>
    </row>
    <row r="105" spans="1:11" ht="36">
      <c r="A105" s="23" t="s">
        <v>108</v>
      </c>
      <c r="B105" s="24" t="s">
        <v>109</v>
      </c>
      <c r="C105" s="24" t="s">
        <v>13</v>
      </c>
      <c r="D105" s="25">
        <f>D107+D109</f>
        <v>49000</v>
      </c>
      <c r="E105" s="27">
        <f>E107+E109</f>
        <v>0</v>
      </c>
      <c r="F105" s="27">
        <f>F107+F109</f>
        <v>0</v>
      </c>
      <c r="G105" s="27">
        <f>G107+G109</f>
        <v>0</v>
      </c>
      <c r="H105" s="27"/>
      <c r="I105" s="27"/>
      <c r="K105" s="93"/>
    </row>
    <row r="106" spans="1:11" ht="18" customHeight="1">
      <c r="A106" s="23" t="s">
        <v>37</v>
      </c>
      <c r="B106" s="24" t="s">
        <v>109</v>
      </c>
      <c r="C106" s="24" t="s">
        <v>38</v>
      </c>
      <c r="D106" s="25">
        <f>D107</f>
        <v>30000</v>
      </c>
      <c r="E106" s="27">
        <f>E107</f>
        <v>0</v>
      </c>
      <c r="F106" s="27">
        <f>F107</f>
        <v>0</v>
      </c>
      <c r="G106" s="27">
        <f>G107</f>
        <v>0</v>
      </c>
      <c r="H106" s="27"/>
      <c r="I106" s="27"/>
      <c r="K106" s="93"/>
    </row>
    <row r="107" spans="1:11" ht="21" customHeight="1">
      <c r="A107" s="34" t="s">
        <v>110</v>
      </c>
      <c r="B107" s="24" t="s">
        <v>109</v>
      </c>
      <c r="C107" s="24" t="s">
        <v>111</v>
      </c>
      <c r="D107" s="25">
        <v>30000</v>
      </c>
      <c r="E107" s="26"/>
      <c r="F107" s="26"/>
      <c r="G107" s="26"/>
      <c r="H107" s="27"/>
      <c r="I107" s="27"/>
      <c r="K107" s="93"/>
    </row>
    <row r="108" spans="1:11" ht="24">
      <c r="A108" s="23" t="s">
        <v>18</v>
      </c>
      <c r="B108" s="24" t="s">
        <v>109</v>
      </c>
      <c r="C108" s="24" t="s">
        <v>19</v>
      </c>
      <c r="D108" s="25">
        <f>D109</f>
        <v>19000</v>
      </c>
      <c r="E108" s="27">
        <f>E109</f>
        <v>0</v>
      </c>
      <c r="F108" s="27">
        <f>F109</f>
        <v>0</v>
      </c>
      <c r="G108" s="27">
        <f>G109</f>
        <v>0</v>
      </c>
      <c r="H108" s="27"/>
      <c r="I108" s="27"/>
      <c r="K108" s="93"/>
    </row>
    <row r="109" spans="1:11" ht="36" customHeight="1">
      <c r="A109" s="23" t="s">
        <v>20</v>
      </c>
      <c r="B109" s="24" t="s">
        <v>109</v>
      </c>
      <c r="C109" s="24" t="s">
        <v>21</v>
      </c>
      <c r="D109" s="25">
        <v>19000</v>
      </c>
      <c r="E109" s="26"/>
      <c r="F109" s="26"/>
      <c r="G109" s="26"/>
      <c r="H109" s="27"/>
      <c r="I109" s="27"/>
      <c r="K109" s="93"/>
    </row>
    <row r="110" spans="1:11" ht="36" hidden="1">
      <c r="A110" s="19" t="s">
        <v>112</v>
      </c>
      <c r="B110" s="24" t="s">
        <v>113</v>
      </c>
      <c r="C110" s="24" t="s">
        <v>13</v>
      </c>
      <c r="D110" s="25">
        <f>D114</f>
        <v>0</v>
      </c>
      <c r="E110" s="26"/>
      <c r="F110" s="26"/>
      <c r="G110" s="26"/>
      <c r="H110" s="27"/>
      <c r="I110" s="27"/>
      <c r="K110" s="93"/>
    </row>
    <row r="111" spans="1:11" ht="24" hidden="1">
      <c r="A111" s="23" t="s">
        <v>114</v>
      </c>
      <c r="B111" s="24" t="s">
        <v>115</v>
      </c>
      <c r="C111" s="24" t="s">
        <v>13</v>
      </c>
      <c r="D111" s="25">
        <f>D112</f>
        <v>0</v>
      </c>
      <c r="E111" s="26"/>
      <c r="F111" s="26"/>
      <c r="G111" s="26"/>
      <c r="H111" s="27"/>
      <c r="I111" s="27"/>
      <c r="K111" s="93"/>
    </row>
    <row r="112" spans="1:11" ht="24" hidden="1">
      <c r="A112" s="23" t="s">
        <v>116</v>
      </c>
      <c r="B112" s="24" t="s">
        <v>117</v>
      </c>
      <c r="C112" s="24" t="s">
        <v>13</v>
      </c>
      <c r="D112" s="25">
        <f>D113</f>
        <v>0</v>
      </c>
      <c r="E112" s="26"/>
      <c r="F112" s="26"/>
      <c r="G112" s="26"/>
      <c r="H112" s="27"/>
      <c r="I112" s="27"/>
      <c r="K112" s="93"/>
    </row>
    <row r="113" spans="1:11" ht="12.75" hidden="1">
      <c r="A113" s="23" t="s">
        <v>61</v>
      </c>
      <c r="B113" s="24" t="s">
        <v>117</v>
      </c>
      <c r="C113" s="24" t="s">
        <v>62</v>
      </c>
      <c r="D113" s="25">
        <f>D114</f>
        <v>0</v>
      </c>
      <c r="E113" s="26"/>
      <c r="F113" s="26"/>
      <c r="G113" s="26"/>
      <c r="H113" s="27"/>
      <c r="I113" s="27"/>
      <c r="K113" s="93"/>
    </row>
    <row r="114" spans="1:11" ht="43.5" customHeight="1" hidden="1">
      <c r="A114" s="23" t="s">
        <v>118</v>
      </c>
      <c r="B114" s="24" t="s">
        <v>117</v>
      </c>
      <c r="C114" s="24" t="s">
        <v>119</v>
      </c>
      <c r="D114" s="25"/>
      <c r="E114" s="26"/>
      <c r="F114" s="26"/>
      <c r="G114" s="26"/>
      <c r="H114" s="27"/>
      <c r="I114" s="27"/>
      <c r="K114" s="93"/>
    </row>
    <row r="115" spans="1:11" ht="36">
      <c r="A115" s="19" t="s">
        <v>120</v>
      </c>
      <c r="B115" s="20" t="s">
        <v>121</v>
      </c>
      <c r="C115" s="20" t="s">
        <v>13</v>
      </c>
      <c r="D115" s="21">
        <f>D119</f>
        <v>141000</v>
      </c>
      <c r="E115" s="22">
        <f>E119</f>
        <v>0</v>
      </c>
      <c r="F115" s="22">
        <f>F119</f>
        <v>0</v>
      </c>
      <c r="G115" s="22">
        <f>G119</f>
        <v>0</v>
      </c>
      <c r="H115" s="22"/>
      <c r="I115" s="22"/>
      <c r="K115" s="93"/>
    </row>
    <row r="116" spans="1:11" ht="39.75" customHeight="1">
      <c r="A116" s="23" t="s">
        <v>122</v>
      </c>
      <c r="B116" s="24" t="s">
        <v>123</v>
      </c>
      <c r="C116" s="24" t="s">
        <v>13</v>
      </c>
      <c r="D116" s="25">
        <f>D117</f>
        <v>141000</v>
      </c>
      <c r="E116" s="27">
        <f>E117</f>
        <v>0</v>
      </c>
      <c r="F116" s="27">
        <f>F117</f>
        <v>0</v>
      </c>
      <c r="G116" s="27">
        <f>G117</f>
        <v>0</v>
      </c>
      <c r="H116" s="27"/>
      <c r="I116" s="27"/>
      <c r="K116" s="93"/>
    </row>
    <row r="117" spans="1:11" ht="12.75">
      <c r="A117" s="23" t="s">
        <v>124</v>
      </c>
      <c r="B117" s="24" t="s">
        <v>125</v>
      </c>
      <c r="C117" s="24" t="s">
        <v>13</v>
      </c>
      <c r="D117" s="25">
        <f>D119</f>
        <v>141000</v>
      </c>
      <c r="E117" s="27">
        <f>E119</f>
        <v>0</v>
      </c>
      <c r="F117" s="27">
        <f>F119</f>
        <v>0</v>
      </c>
      <c r="G117" s="27">
        <f>G119</f>
        <v>0</v>
      </c>
      <c r="H117" s="27"/>
      <c r="I117" s="27"/>
      <c r="K117" s="93"/>
    </row>
    <row r="118" spans="1:11" ht="18.75" customHeight="1">
      <c r="A118" s="23" t="s">
        <v>37</v>
      </c>
      <c r="B118" s="24" t="s">
        <v>125</v>
      </c>
      <c r="C118" s="24" t="s">
        <v>38</v>
      </c>
      <c r="D118" s="25">
        <f>D119</f>
        <v>141000</v>
      </c>
      <c r="E118" s="27">
        <f>E119</f>
        <v>0</v>
      </c>
      <c r="F118" s="27">
        <f>F119</f>
        <v>0</v>
      </c>
      <c r="G118" s="27">
        <f>G119</f>
        <v>0</v>
      </c>
      <c r="H118" s="27"/>
      <c r="I118" s="27"/>
      <c r="K118" s="93"/>
    </row>
    <row r="119" spans="1:11" ht="24">
      <c r="A119" s="23" t="s">
        <v>126</v>
      </c>
      <c r="B119" s="24" t="s">
        <v>125</v>
      </c>
      <c r="C119" s="24" t="s">
        <v>127</v>
      </c>
      <c r="D119" s="25">
        <v>141000</v>
      </c>
      <c r="E119" s="26"/>
      <c r="F119" s="26"/>
      <c r="G119" s="26"/>
      <c r="H119" s="27"/>
      <c r="I119" s="27"/>
      <c r="K119" s="93"/>
    </row>
    <row r="120" spans="1:11" ht="36">
      <c r="A120" s="19" t="s">
        <v>128</v>
      </c>
      <c r="B120" s="20" t="s">
        <v>129</v>
      </c>
      <c r="C120" s="20" t="s">
        <v>13</v>
      </c>
      <c r="D120" s="21">
        <f>D121</f>
        <v>2259014.29</v>
      </c>
      <c r="E120" s="22">
        <f>E121</f>
        <v>0</v>
      </c>
      <c r="F120" s="22">
        <f>F121</f>
        <v>0</v>
      </c>
      <c r="G120" s="22">
        <f>G121</f>
        <v>0</v>
      </c>
      <c r="H120" s="22"/>
      <c r="I120" s="22"/>
      <c r="K120" s="93"/>
    </row>
    <row r="121" spans="1:11" ht="29.25" customHeight="1">
      <c r="A121" s="23" t="s">
        <v>130</v>
      </c>
      <c r="B121" s="24" t="s">
        <v>131</v>
      </c>
      <c r="C121" s="24" t="s">
        <v>13</v>
      </c>
      <c r="D121" s="25">
        <f>D122+D127+D132+D135</f>
        <v>2259014.29</v>
      </c>
      <c r="E121" s="27">
        <f>E122+E129</f>
        <v>0</v>
      </c>
      <c r="F121" s="27">
        <f>F122+F129</f>
        <v>0</v>
      </c>
      <c r="G121" s="27">
        <f>G122+G129</f>
        <v>0</v>
      </c>
      <c r="H121" s="27"/>
      <c r="I121" s="27"/>
      <c r="K121" s="93"/>
    </row>
    <row r="122" spans="1:11" ht="24">
      <c r="A122" s="23" t="s">
        <v>132</v>
      </c>
      <c r="B122" s="24" t="s">
        <v>133</v>
      </c>
      <c r="C122" s="24" t="s">
        <v>13</v>
      </c>
      <c r="D122" s="25">
        <f>D123+D125</f>
        <v>1531019.29</v>
      </c>
      <c r="E122" s="27">
        <f>E123+E125</f>
        <v>0</v>
      </c>
      <c r="F122" s="27">
        <f>F123+F125</f>
        <v>0</v>
      </c>
      <c r="G122" s="27">
        <f>G123+G125</f>
        <v>0</v>
      </c>
      <c r="H122" s="27"/>
      <c r="I122" s="27"/>
      <c r="K122" s="93"/>
    </row>
    <row r="123" spans="1:11" ht="24">
      <c r="A123" s="23" t="s">
        <v>18</v>
      </c>
      <c r="B123" s="24" t="s">
        <v>133</v>
      </c>
      <c r="C123" s="24" t="s">
        <v>19</v>
      </c>
      <c r="D123" s="25">
        <f>D124</f>
        <v>1531019.29</v>
      </c>
      <c r="E123" s="27">
        <f>E124</f>
        <v>0</v>
      </c>
      <c r="F123" s="27">
        <f>F124</f>
        <v>0</v>
      </c>
      <c r="G123" s="27">
        <f>G124</f>
        <v>0</v>
      </c>
      <c r="H123" s="27"/>
      <c r="I123" s="27"/>
      <c r="K123" s="93"/>
    </row>
    <row r="124" spans="1:11" ht="36">
      <c r="A124" s="23" t="s">
        <v>20</v>
      </c>
      <c r="B124" s="24" t="s">
        <v>133</v>
      </c>
      <c r="C124" s="24" t="s">
        <v>21</v>
      </c>
      <c r="D124" s="25">
        <v>1531019.29</v>
      </c>
      <c r="E124" s="26"/>
      <c r="F124" s="26"/>
      <c r="G124" s="26"/>
      <c r="H124" s="27"/>
      <c r="I124" s="27"/>
      <c r="K124" s="93"/>
    </row>
    <row r="125" spans="1:11" ht="12.75" hidden="1">
      <c r="A125" s="30" t="s">
        <v>41</v>
      </c>
      <c r="B125" s="24" t="s">
        <v>133</v>
      </c>
      <c r="C125" s="24" t="s">
        <v>42</v>
      </c>
      <c r="D125" s="25">
        <f>D126</f>
        <v>0</v>
      </c>
      <c r="E125" s="26"/>
      <c r="F125" s="26"/>
      <c r="G125" s="26"/>
      <c r="H125" s="27"/>
      <c r="I125" s="27"/>
      <c r="K125" s="93"/>
    </row>
    <row r="126" spans="1:11" ht="12.75" hidden="1">
      <c r="A126" s="31" t="s">
        <v>43</v>
      </c>
      <c r="B126" s="24" t="s">
        <v>133</v>
      </c>
      <c r="C126" s="24" t="s">
        <v>44</v>
      </c>
      <c r="D126" s="25"/>
      <c r="E126" s="26"/>
      <c r="F126" s="26"/>
      <c r="G126" s="26"/>
      <c r="H126" s="27"/>
      <c r="I126" s="27"/>
      <c r="K126" s="93"/>
    </row>
    <row r="127" spans="1:11" ht="24" hidden="1">
      <c r="A127" s="35" t="s">
        <v>134</v>
      </c>
      <c r="B127" s="20" t="s">
        <v>135</v>
      </c>
      <c r="C127" s="20" t="s">
        <v>13</v>
      </c>
      <c r="D127" s="21">
        <f>D128</f>
        <v>0</v>
      </c>
      <c r="E127" s="26"/>
      <c r="F127" s="26"/>
      <c r="G127" s="26"/>
      <c r="H127" s="27"/>
      <c r="I127" s="27"/>
      <c r="K127" s="93"/>
    </row>
    <row r="128" spans="1:11" ht="24" hidden="1">
      <c r="A128" s="31" t="s">
        <v>136</v>
      </c>
      <c r="B128" s="24" t="s">
        <v>137</v>
      </c>
      <c r="C128" s="24" t="s">
        <v>13</v>
      </c>
      <c r="D128" s="25">
        <f>D129</f>
        <v>0</v>
      </c>
      <c r="E128" s="26"/>
      <c r="F128" s="26"/>
      <c r="G128" s="26"/>
      <c r="H128" s="27"/>
      <c r="I128" s="27"/>
      <c r="K128" s="93"/>
    </row>
    <row r="129" spans="1:11" ht="24" hidden="1">
      <c r="A129" s="23" t="s">
        <v>138</v>
      </c>
      <c r="B129" s="24" t="s">
        <v>139</v>
      </c>
      <c r="C129" s="24" t="s">
        <v>13</v>
      </c>
      <c r="D129" s="25">
        <f>D130</f>
        <v>0</v>
      </c>
      <c r="E129" s="26"/>
      <c r="F129" s="26"/>
      <c r="G129" s="26"/>
      <c r="H129" s="27"/>
      <c r="I129" s="27"/>
      <c r="K129" s="93"/>
    </row>
    <row r="130" spans="1:11" ht="24" hidden="1">
      <c r="A130" s="23" t="s">
        <v>18</v>
      </c>
      <c r="B130" s="24" t="s">
        <v>139</v>
      </c>
      <c r="C130" s="24" t="s">
        <v>19</v>
      </c>
      <c r="D130" s="25">
        <f>D131</f>
        <v>0</v>
      </c>
      <c r="E130" s="26"/>
      <c r="F130" s="26"/>
      <c r="G130" s="26"/>
      <c r="H130" s="27"/>
      <c r="I130" s="27"/>
      <c r="K130" s="93"/>
    </row>
    <row r="131" spans="1:11" ht="36" hidden="1">
      <c r="A131" s="23" t="s">
        <v>20</v>
      </c>
      <c r="B131" s="24" t="s">
        <v>139</v>
      </c>
      <c r="C131" s="24" t="s">
        <v>21</v>
      </c>
      <c r="D131" s="25"/>
      <c r="E131" s="26"/>
      <c r="F131" s="26"/>
      <c r="G131" s="26"/>
      <c r="H131" s="27"/>
      <c r="I131" s="27"/>
      <c r="K131" s="93"/>
    </row>
    <row r="132" spans="1:11" ht="48" hidden="1">
      <c r="A132" s="36" t="s">
        <v>140</v>
      </c>
      <c r="B132" s="37" t="s">
        <v>141</v>
      </c>
      <c r="C132" s="37" t="s">
        <v>13</v>
      </c>
      <c r="D132" s="25">
        <f>D133</f>
        <v>0</v>
      </c>
      <c r="E132" s="26"/>
      <c r="F132" s="26"/>
      <c r="G132" s="26"/>
      <c r="H132" s="27"/>
      <c r="I132" s="27"/>
      <c r="K132" s="93"/>
    </row>
    <row r="133" spans="1:11" ht="24" hidden="1">
      <c r="A133" s="32" t="s">
        <v>18</v>
      </c>
      <c r="B133" s="37" t="s">
        <v>141</v>
      </c>
      <c r="C133" s="37" t="s">
        <v>19</v>
      </c>
      <c r="D133" s="25">
        <f>D134</f>
        <v>0</v>
      </c>
      <c r="E133" s="26"/>
      <c r="F133" s="26"/>
      <c r="G133" s="26"/>
      <c r="H133" s="27"/>
      <c r="I133" s="27"/>
      <c r="K133" s="93"/>
    </row>
    <row r="134" spans="1:11" ht="36" hidden="1">
      <c r="A134" s="32" t="s">
        <v>20</v>
      </c>
      <c r="B134" s="37" t="s">
        <v>141</v>
      </c>
      <c r="C134" s="24" t="s">
        <v>21</v>
      </c>
      <c r="D134" s="25"/>
      <c r="E134" s="26"/>
      <c r="F134" s="26"/>
      <c r="G134" s="26"/>
      <c r="H134" s="27"/>
      <c r="I134" s="27"/>
      <c r="K134" s="93"/>
    </row>
    <row r="135" spans="1:11" ht="72">
      <c r="A135" s="32" t="s">
        <v>142</v>
      </c>
      <c r="B135" s="37" t="s">
        <v>143</v>
      </c>
      <c r="C135" s="24" t="s">
        <v>13</v>
      </c>
      <c r="D135" s="25">
        <f>D136</f>
        <v>727995</v>
      </c>
      <c r="E135" s="26"/>
      <c r="F135" s="26"/>
      <c r="G135" s="26"/>
      <c r="H135" s="27"/>
      <c r="I135" s="27"/>
      <c r="K135" s="93"/>
    </row>
    <row r="136" spans="1:11" ht="24">
      <c r="A136" s="32" t="s">
        <v>18</v>
      </c>
      <c r="B136" s="37" t="s">
        <v>143</v>
      </c>
      <c r="C136" s="24" t="s">
        <v>19</v>
      </c>
      <c r="D136" s="25">
        <f>D137</f>
        <v>727995</v>
      </c>
      <c r="E136" s="26"/>
      <c r="F136" s="26"/>
      <c r="G136" s="26"/>
      <c r="H136" s="27"/>
      <c r="I136" s="27"/>
      <c r="K136" s="93"/>
    </row>
    <row r="137" spans="1:11" ht="36">
      <c r="A137" s="32" t="s">
        <v>20</v>
      </c>
      <c r="B137" s="37" t="s">
        <v>143</v>
      </c>
      <c r="C137" s="24" t="s">
        <v>21</v>
      </c>
      <c r="D137" s="25">
        <v>727995</v>
      </c>
      <c r="E137" s="26"/>
      <c r="F137" s="26"/>
      <c r="G137" s="26"/>
      <c r="H137" s="27"/>
      <c r="I137" s="27"/>
      <c r="K137" s="93"/>
    </row>
    <row r="138" spans="1:11" ht="35.25" customHeight="1">
      <c r="A138" s="19" t="s">
        <v>144</v>
      </c>
      <c r="B138" s="20" t="s">
        <v>145</v>
      </c>
      <c r="C138" s="20" t="s">
        <v>13</v>
      </c>
      <c r="D138" s="21">
        <f>D139+D144</f>
        <v>12822129.670000002</v>
      </c>
      <c r="E138" s="22">
        <f>E139+E144</f>
        <v>4707262.01026403</v>
      </c>
      <c r="F138" s="22">
        <f>F139+F144</f>
        <v>4750696.84</v>
      </c>
      <c r="G138" s="22">
        <f>G139+G144</f>
        <v>0</v>
      </c>
      <c r="H138" s="22"/>
      <c r="I138" s="22"/>
      <c r="K138" s="93"/>
    </row>
    <row r="139" spans="1:11" ht="24">
      <c r="A139" s="19" t="s">
        <v>146</v>
      </c>
      <c r="B139" s="20" t="s">
        <v>147</v>
      </c>
      <c r="C139" s="20" t="s">
        <v>13</v>
      </c>
      <c r="D139" s="21">
        <f aca="true" t="shared" si="3" ref="D139:G140">D140</f>
        <v>4383836.94</v>
      </c>
      <c r="E139" s="22">
        <f t="shared" si="3"/>
        <v>0</v>
      </c>
      <c r="F139" s="22">
        <f t="shared" si="3"/>
        <v>0</v>
      </c>
      <c r="G139" s="22">
        <f t="shared" si="3"/>
        <v>0</v>
      </c>
      <c r="H139" s="22"/>
      <c r="I139" s="22"/>
      <c r="K139" s="93"/>
    </row>
    <row r="140" spans="1:11" ht="24">
      <c r="A140" s="23" t="s">
        <v>148</v>
      </c>
      <c r="B140" s="24" t="s">
        <v>149</v>
      </c>
      <c r="C140" s="24" t="s">
        <v>13</v>
      </c>
      <c r="D140" s="25">
        <f t="shared" si="3"/>
        <v>4383836.94</v>
      </c>
      <c r="E140" s="27">
        <f t="shared" si="3"/>
        <v>0</v>
      </c>
      <c r="F140" s="27">
        <f t="shared" si="3"/>
        <v>0</v>
      </c>
      <c r="G140" s="27">
        <f t="shared" si="3"/>
        <v>0</v>
      </c>
      <c r="H140" s="27"/>
      <c r="I140" s="27"/>
      <c r="K140" s="93"/>
    </row>
    <row r="141" spans="1:11" ht="12.75">
      <c r="A141" s="23" t="s">
        <v>150</v>
      </c>
      <c r="B141" s="24" t="s">
        <v>151</v>
      </c>
      <c r="C141" s="24" t="s">
        <v>13</v>
      </c>
      <c r="D141" s="25">
        <f>D143</f>
        <v>4383836.94</v>
      </c>
      <c r="E141" s="27">
        <f>E143</f>
        <v>0</v>
      </c>
      <c r="F141" s="27">
        <f>F143</f>
        <v>0</v>
      </c>
      <c r="G141" s="27">
        <f>G143</f>
        <v>0</v>
      </c>
      <c r="H141" s="27"/>
      <c r="I141" s="27"/>
      <c r="K141" s="93"/>
    </row>
    <row r="142" spans="1:11" ht="24">
      <c r="A142" s="23" t="s">
        <v>18</v>
      </c>
      <c r="B142" s="24" t="s">
        <v>151</v>
      </c>
      <c r="C142" s="24" t="s">
        <v>19</v>
      </c>
      <c r="D142" s="25">
        <f>D143</f>
        <v>4383836.94</v>
      </c>
      <c r="E142" s="27">
        <f>E143</f>
        <v>0</v>
      </c>
      <c r="F142" s="27">
        <f>F143</f>
        <v>0</v>
      </c>
      <c r="G142" s="27">
        <f>G143</f>
        <v>0</v>
      </c>
      <c r="H142" s="27"/>
      <c r="I142" s="27"/>
      <c r="K142" s="93"/>
    </row>
    <row r="143" spans="1:11" ht="36">
      <c r="A143" s="23" t="s">
        <v>20</v>
      </c>
      <c r="B143" s="24" t="s">
        <v>151</v>
      </c>
      <c r="C143" s="24" t="s">
        <v>21</v>
      </c>
      <c r="D143" s="25">
        <v>4383836.94</v>
      </c>
      <c r="E143" s="26"/>
      <c r="F143" s="26"/>
      <c r="G143" s="26"/>
      <c r="H143" s="27"/>
      <c r="I143" s="27"/>
      <c r="K143" s="93"/>
    </row>
    <row r="144" spans="1:11" ht="24">
      <c r="A144" s="19" t="s">
        <v>152</v>
      </c>
      <c r="B144" s="20" t="s">
        <v>153</v>
      </c>
      <c r="C144" s="20" t="s">
        <v>13</v>
      </c>
      <c r="D144" s="21">
        <f>D145+D152</f>
        <v>8438292.73</v>
      </c>
      <c r="E144" s="22">
        <f>E145+E152</f>
        <v>4707262.01026403</v>
      </c>
      <c r="F144" s="22">
        <f>F145+F152</f>
        <v>4750696.84</v>
      </c>
      <c r="G144" s="22">
        <f>G145+G152</f>
        <v>0</v>
      </c>
      <c r="H144" s="22"/>
      <c r="I144" s="22"/>
      <c r="K144" s="93"/>
    </row>
    <row r="145" spans="1:11" ht="36">
      <c r="A145" s="23" t="s">
        <v>368</v>
      </c>
      <c r="B145" s="24" t="s">
        <v>154</v>
      </c>
      <c r="C145" s="24" t="s">
        <v>13</v>
      </c>
      <c r="D145" s="25">
        <f>D146+D149</f>
        <v>1507097.3199999998</v>
      </c>
      <c r="E145" s="27">
        <f>E149</f>
        <v>0</v>
      </c>
      <c r="F145" s="27">
        <f>F149</f>
        <v>0</v>
      </c>
      <c r="G145" s="27">
        <f>G149</f>
        <v>0</v>
      </c>
      <c r="H145" s="27"/>
      <c r="I145" s="27"/>
      <c r="K145" s="93"/>
    </row>
    <row r="146" spans="1:11" ht="24">
      <c r="A146" s="23" t="s">
        <v>369</v>
      </c>
      <c r="B146" s="24" t="s">
        <v>367</v>
      </c>
      <c r="C146" s="24" t="s">
        <v>13</v>
      </c>
      <c r="D146" s="25">
        <f>D148</f>
        <v>720000</v>
      </c>
      <c r="E146" s="27"/>
      <c r="F146" s="27"/>
      <c r="G146" s="27"/>
      <c r="H146" s="27"/>
      <c r="I146" s="27"/>
      <c r="K146" s="93"/>
    </row>
    <row r="147" spans="1:11" ht="24">
      <c r="A147" s="23" t="s">
        <v>18</v>
      </c>
      <c r="B147" s="24" t="s">
        <v>367</v>
      </c>
      <c r="C147" s="24" t="s">
        <v>19</v>
      </c>
      <c r="D147" s="25">
        <f>D148</f>
        <v>720000</v>
      </c>
      <c r="E147" s="27"/>
      <c r="F147" s="27"/>
      <c r="G147" s="27"/>
      <c r="H147" s="27"/>
      <c r="I147" s="27"/>
      <c r="K147" s="93"/>
    </row>
    <row r="148" spans="1:11" ht="36">
      <c r="A148" s="23" t="s">
        <v>20</v>
      </c>
      <c r="B148" s="24" t="s">
        <v>367</v>
      </c>
      <c r="C148" s="24" t="s">
        <v>21</v>
      </c>
      <c r="D148" s="25">
        <v>720000</v>
      </c>
      <c r="E148" s="27"/>
      <c r="F148" s="27"/>
      <c r="G148" s="27"/>
      <c r="H148" s="27"/>
      <c r="I148" s="27"/>
      <c r="K148" s="93"/>
    </row>
    <row r="149" spans="1:11" ht="12.75">
      <c r="A149" s="23" t="s">
        <v>150</v>
      </c>
      <c r="B149" s="24" t="s">
        <v>155</v>
      </c>
      <c r="C149" s="24" t="s">
        <v>13</v>
      </c>
      <c r="D149" s="25">
        <f>D151</f>
        <v>787097.32</v>
      </c>
      <c r="E149" s="27">
        <f>E151</f>
        <v>0</v>
      </c>
      <c r="F149" s="27">
        <f>F151</f>
        <v>0</v>
      </c>
      <c r="G149" s="27">
        <f>G151</f>
        <v>0</v>
      </c>
      <c r="H149" s="27"/>
      <c r="I149" s="27"/>
      <c r="K149" s="93"/>
    </row>
    <row r="150" spans="1:11" ht="30" customHeight="1">
      <c r="A150" s="23" t="s">
        <v>18</v>
      </c>
      <c r="B150" s="24" t="s">
        <v>155</v>
      </c>
      <c r="C150" s="24" t="s">
        <v>19</v>
      </c>
      <c r="D150" s="25">
        <f>D151</f>
        <v>787097.32</v>
      </c>
      <c r="E150" s="27">
        <f>E151</f>
        <v>0</v>
      </c>
      <c r="F150" s="27">
        <f>F151</f>
        <v>0</v>
      </c>
      <c r="G150" s="27">
        <f>G151</f>
        <v>0</v>
      </c>
      <c r="H150" s="27"/>
      <c r="I150" s="27"/>
      <c r="K150" s="93"/>
    </row>
    <row r="151" spans="1:11" ht="36">
      <c r="A151" s="23" t="s">
        <v>20</v>
      </c>
      <c r="B151" s="24" t="s">
        <v>155</v>
      </c>
      <c r="C151" s="24" t="s">
        <v>21</v>
      </c>
      <c r="D151" s="25">
        <v>787097.32</v>
      </c>
      <c r="E151" s="26"/>
      <c r="F151" s="26"/>
      <c r="G151" s="26"/>
      <c r="H151" s="27"/>
      <c r="I151" s="27"/>
      <c r="K151" s="93"/>
    </row>
    <row r="152" spans="1:11" s="38" customFormat="1" ht="24">
      <c r="A152" s="23" t="s">
        <v>156</v>
      </c>
      <c r="B152" s="24" t="s">
        <v>157</v>
      </c>
      <c r="C152" s="24" t="s">
        <v>13</v>
      </c>
      <c r="D152" s="25">
        <f>D153</f>
        <v>6931195.41</v>
      </c>
      <c r="E152" s="27">
        <f>E155+E158</f>
        <v>4707262.01026403</v>
      </c>
      <c r="F152" s="27">
        <f>F155+F158</f>
        <v>4750696.84</v>
      </c>
      <c r="G152" s="27">
        <f>G155+G158</f>
        <v>0</v>
      </c>
      <c r="H152" s="27"/>
      <c r="I152" s="27"/>
      <c r="K152" s="93"/>
    </row>
    <row r="153" spans="1:11" s="38" customFormat="1" ht="12.75">
      <c r="A153" s="23" t="s">
        <v>150</v>
      </c>
      <c r="B153" s="24" t="s">
        <v>158</v>
      </c>
      <c r="C153" s="24" t="s">
        <v>13</v>
      </c>
      <c r="D153" s="25">
        <f>D154+D158+D156</f>
        <v>6931195.41</v>
      </c>
      <c r="E153" s="27">
        <f>E154+E158</f>
        <v>4707262.01026403</v>
      </c>
      <c r="F153" s="27">
        <f>F154+F158</f>
        <v>4750696.84</v>
      </c>
      <c r="G153" s="27">
        <f>G154+G158</f>
        <v>0</v>
      </c>
      <c r="H153" s="27"/>
      <c r="I153" s="27"/>
      <c r="K153" s="93"/>
    </row>
    <row r="154" spans="1:11" s="38" customFormat="1" ht="24">
      <c r="A154" s="23" t="s">
        <v>18</v>
      </c>
      <c r="B154" s="24" t="s">
        <v>158</v>
      </c>
      <c r="C154" s="24" t="s">
        <v>19</v>
      </c>
      <c r="D154" s="25">
        <f>D155</f>
        <v>2811499.19</v>
      </c>
      <c r="E154" s="27">
        <f>E155</f>
        <v>1426262.01026403</v>
      </c>
      <c r="F154" s="27">
        <f>F155</f>
        <v>1469696.84</v>
      </c>
      <c r="G154" s="27">
        <f>G155</f>
        <v>0</v>
      </c>
      <c r="H154" s="27"/>
      <c r="I154" s="27"/>
      <c r="K154" s="93"/>
    </row>
    <row r="155" spans="1:11" s="38" customFormat="1" ht="36">
      <c r="A155" s="23" t="s">
        <v>20</v>
      </c>
      <c r="B155" s="24" t="s">
        <v>158</v>
      </c>
      <c r="C155" s="24" t="s">
        <v>21</v>
      </c>
      <c r="D155" s="25">
        <v>2811499.19</v>
      </c>
      <c r="E155" s="26">
        <v>1426262.01026403</v>
      </c>
      <c r="F155" s="26">
        <v>1469696.84</v>
      </c>
      <c r="G155" s="26"/>
      <c r="H155" s="27"/>
      <c r="I155" s="27"/>
      <c r="K155" s="93"/>
    </row>
    <row r="156" spans="1:11" s="38" customFormat="1" ht="24">
      <c r="A156" s="32" t="s">
        <v>159</v>
      </c>
      <c r="B156" s="24" t="s">
        <v>158</v>
      </c>
      <c r="C156" s="24" t="s">
        <v>160</v>
      </c>
      <c r="D156" s="25">
        <f>D157</f>
        <v>132730.52</v>
      </c>
      <c r="E156" s="26"/>
      <c r="F156" s="26"/>
      <c r="G156" s="26"/>
      <c r="H156" s="27"/>
      <c r="I156" s="27"/>
      <c r="K156" s="93"/>
    </row>
    <row r="157" spans="1:11" s="38" customFormat="1" ht="12.75">
      <c r="A157" s="32" t="s">
        <v>161</v>
      </c>
      <c r="B157" s="24" t="s">
        <v>158</v>
      </c>
      <c r="C157" s="24" t="s">
        <v>162</v>
      </c>
      <c r="D157" s="25">
        <v>132730.52</v>
      </c>
      <c r="E157" s="26"/>
      <c r="F157" s="26"/>
      <c r="G157" s="26"/>
      <c r="H157" s="27"/>
      <c r="I157" s="27"/>
      <c r="K157" s="93"/>
    </row>
    <row r="158" spans="1:11" s="39" customFormat="1" ht="12.75">
      <c r="A158" s="23" t="s">
        <v>61</v>
      </c>
      <c r="B158" s="24" t="s">
        <v>158</v>
      </c>
      <c r="C158" s="24" t="s">
        <v>62</v>
      </c>
      <c r="D158" s="25">
        <f>D160+D159</f>
        <v>3986965.7</v>
      </c>
      <c r="E158" s="27">
        <f>E160+E159</f>
        <v>3281000</v>
      </c>
      <c r="F158" s="27">
        <f>F160+F159</f>
        <v>3281000</v>
      </c>
      <c r="G158" s="27">
        <f>G160+G159</f>
        <v>0</v>
      </c>
      <c r="H158" s="27"/>
      <c r="I158" s="27"/>
      <c r="K158" s="93"/>
    </row>
    <row r="159" spans="1:11" s="39" customFormat="1" ht="12.75">
      <c r="A159" s="23" t="s">
        <v>63</v>
      </c>
      <c r="B159" s="24" t="s">
        <v>158</v>
      </c>
      <c r="C159" s="24" t="s">
        <v>64</v>
      </c>
      <c r="D159" s="25">
        <v>3672609.87</v>
      </c>
      <c r="E159" s="26">
        <v>2106000</v>
      </c>
      <c r="F159" s="26">
        <v>2106000</v>
      </c>
      <c r="G159" s="26"/>
      <c r="H159" s="27"/>
      <c r="I159" s="27"/>
      <c r="K159" s="93"/>
    </row>
    <row r="160" spans="1:11" s="39" customFormat="1" ht="12.75">
      <c r="A160" s="23" t="s">
        <v>65</v>
      </c>
      <c r="B160" s="24" t="s">
        <v>158</v>
      </c>
      <c r="C160" s="24" t="s">
        <v>66</v>
      </c>
      <c r="D160" s="25">
        <f>300+314055.83</f>
        <v>314355.83</v>
      </c>
      <c r="E160" s="26">
        <v>1175000</v>
      </c>
      <c r="F160" s="26">
        <v>1175000</v>
      </c>
      <c r="G160" s="26"/>
      <c r="H160" s="27"/>
      <c r="I160" s="27"/>
      <c r="K160" s="93"/>
    </row>
    <row r="161" spans="1:11" ht="36">
      <c r="A161" s="19" t="s">
        <v>163</v>
      </c>
      <c r="B161" s="20" t="s">
        <v>164</v>
      </c>
      <c r="C161" s="20" t="s">
        <v>13</v>
      </c>
      <c r="D161" s="21">
        <f>D162+D167</f>
        <v>7460664.35</v>
      </c>
      <c r="E161" s="22">
        <f>E162+E167</f>
        <v>0</v>
      </c>
      <c r="F161" s="22">
        <f>F162+F167</f>
        <v>0</v>
      </c>
      <c r="G161" s="22">
        <f>G162+G167</f>
        <v>0</v>
      </c>
      <c r="H161" s="22"/>
      <c r="I161" s="22"/>
      <c r="K161" s="93"/>
    </row>
    <row r="162" spans="1:11" ht="24" hidden="1">
      <c r="A162" s="19" t="s">
        <v>165</v>
      </c>
      <c r="B162" s="24" t="s">
        <v>166</v>
      </c>
      <c r="C162" s="24" t="s">
        <v>13</v>
      </c>
      <c r="D162" s="25">
        <f>D164</f>
        <v>0</v>
      </c>
      <c r="E162" s="26"/>
      <c r="F162" s="26"/>
      <c r="G162" s="26"/>
      <c r="H162" s="27"/>
      <c r="I162" s="27"/>
      <c r="K162" s="93"/>
    </row>
    <row r="163" spans="1:11" ht="12.75" hidden="1">
      <c r="A163" s="23" t="s">
        <v>167</v>
      </c>
      <c r="B163" s="24" t="s">
        <v>168</v>
      </c>
      <c r="C163" s="24" t="s">
        <v>13</v>
      </c>
      <c r="D163" s="25">
        <f>D164</f>
        <v>0</v>
      </c>
      <c r="E163" s="26"/>
      <c r="F163" s="26"/>
      <c r="G163" s="26"/>
      <c r="H163" s="27"/>
      <c r="I163" s="27"/>
      <c r="K163" s="93"/>
    </row>
    <row r="164" spans="1:11" ht="12.75" hidden="1">
      <c r="A164" s="23" t="s">
        <v>169</v>
      </c>
      <c r="B164" s="24" t="s">
        <v>170</v>
      </c>
      <c r="C164" s="24" t="s">
        <v>13</v>
      </c>
      <c r="D164" s="25">
        <f>D166</f>
        <v>0</v>
      </c>
      <c r="E164" s="26"/>
      <c r="F164" s="26"/>
      <c r="G164" s="26"/>
      <c r="H164" s="27"/>
      <c r="I164" s="27"/>
      <c r="K164" s="93"/>
    </row>
    <row r="165" spans="1:11" ht="36" hidden="1">
      <c r="A165" s="23" t="s">
        <v>171</v>
      </c>
      <c r="B165" s="24" t="s">
        <v>170</v>
      </c>
      <c r="C165" s="24" t="s">
        <v>160</v>
      </c>
      <c r="D165" s="25">
        <f>D166</f>
        <v>0</v>
      </c>
      <c r="E165" s="26"/>
      <c r="F165" s="26"/>
      <c r="G165" s="26"/>
      <c r="H165" s="27"/>
      <c r="I165" s="27"/>
      <c r="K165" s="93"/>
    </row>
    <row r="166" spans="1:11" ht="12.75" hidden="1">
      <c r="A166" s="23" t="s">
        <v>161</v>
      </c>
      <c r="B166" s="24" t="s">
        <v>170</v>
      </c>
      <c r="C166" s="24" t="s">
        <v>162</v>
      </c>
      <c r="D166" s="25"/>
      <c r="E166" s="26"/>
      <c r="F166" s="26"/>
      <c r="G166" s="26"/>
      <c r="H166" s="27"/>
      <c r="I166" s="27"/>
      <c r="K166" s="93"/>
    </row>
    <row r="167" spans="1:11" ht="24">
      <c r="A167" s="19" t="s">
        <v>172</v>
      </c>
      <c r="B167" s="24" t="s">
        <v>173</v>
      </c>
      <c r="C167" s="24" t="s">
        <v>13</v>
      </c>
      <c r="D167" s="25">
        <f>D168</f>
        <v>7460664.35</v>
      </c>
      <c r="E167" s="27">
        <f>E169+E174+E176</f>
        <v>0</v>
      </c>
      <c r="F167" s="27">
        <f>F169+F174+F176</f>
        <v>0</v>
      </c>
      <c r="G167" s="27">
        <f>G169+G174+G176</f>
        <v>0</v>
      </c>
      <c r="H167" s="27"/>
      <c r="I167" s="27"/>
      <c r="K167" s="93"/>
    </row>
    <row r="168" spans="1:11" ht="24">
      <c r="A168" s="23" t="s">
        <v>174</v>
      </c>
      <c r="B168" s="24" t="s">
        <v>175</v>
      </c>
      <c r="C168" s="24" t="s">
        <v>13</v>
      </c>
      <c r="D168" s="25">
        <f>D169+D176</f>
        <v>7460664.35</v>
      </c>
      <c r="E168" s="27">
        <f>E169</f>
        <v>0</v>
      </c>
      <c r="F168" s="27">
        <f>F169</f>
        <v>0</v>
      </c>
      <c r="G168" s="27">
        <f>G169</f>
        <v>0</v>
      </c>
      <c r="H168" s="27"/>
      <c r="I168" s="27"/>
      <c r="K168" s="93"/>
    </row>
    <row r="169" spans="1:11" ht="24">
      <c r="A169" s="23" t="s">
        <v>176</v>
      </c>
      <c r="B169" s="24" t="s">
        <v>177</v>
      </c>
      <c r="C169" s="24" t="s">
        <v>13</v>
      </c>
      <c r="D169" s="25">
        <f>D170+D172+D174</f>
        <v>3566863.35</v>
      </c>
      <c r="E169" s="27">
        <f>E171</f>
        <v>0</v>
      </c>
      <c r="F169" s="27">
        <f>F171</f>
        <v>0</v>
      </c>
      <c r="G169" s="27">
        <f>G171</f>
        <v>0</v>
      </c>
      <c r="H169" s="27"/>
      <c r="I169" s="27"/>
      <c r="K169" s="93"/>
    </row>
    <row r="170" spans="1:11" ht="24">
      <c r="A170" s="23" t="s">
        <v>18</v>
      </c>
      <c r="B170" s="24" t="s">
        <v>177</v>
      </c>
      <c r="C170" s="24" t="s">
        <v>19</v>
      </c>
      <c r="D170" s="25">
        <f>D171</f>
        <v>2666863.35</v>
      </c>
      <c r="E170" s="27">
        <f>E171</f>
        <v>0</v>
      </c>
      <c r="F170" s="27">
        <f>F171</f>
        <v>0</v>
      </c>
      <c r="G170" s="27">
        <f>G171</f>
        <v>0</v>
      </c>
      <c r="H170" s="27"/>
      <c r="I170" s="27"/>
      <c r="K170" s="93"/>
    </row>
    <row r="171" spans="1:11" ht="36">
      <c r="A171" s="23" t="s">
        <v>20</v>
      </c>
      <c r="B171" s="24" t="s">
        <v>177</v>
      </c>
      <c r="C171" s="24" t="s">
        <v>21</v>
      </c>
      <c r="D171" s="25">
        <f>1471347.86+1095515.49+100000</f>
        <v>2666863.35</v>
      </c>
      <c r="E171" s="26"/>
      <c r="F171" s="26"/>
      <c r="G171" s="26"/>
      <c r="H171" s="27"/>
      <c r="I171" s="27"/>
      <c r="K171" s="93"/>
    </row>
    <row r="172" spans="1:11" ht="36" hidden="1">
      <c r="A172" s="40" t="s">
        <v>171</v>
      </c>
      <c r="B172" s="41" t="s">
        <v>177</v>
      </c>
      <c r="C172" s="41" t="s">
        <v>160</v>
      </c>
      <c r="D172" s="42">
        <f>D173</f>
        <v>0</v>
      </c>
      <c r="E172" s="26"/>
      <c r="F172" s="26"/>
      <c r="G172" s="26"/>
      <c r="H172" s="27"/>
      <c r="I172" s="27"/>
      <c r="K172" s="93"/>
    </row>
    <row r="173" spans="1:11" ht="12.75" hidden="1">
      <c r="A173" s="40" t="s">
        <v>161</v>
      </c>
      <c r="B173" s="41" t="s">
        <v>177</v>
      </c>
      <c r="C173" s="41" t="s">
        <v>162</v>
      </c>
      <c r="D173" s="42">
        <f>'[1]прил 3'!G215</f>
        <v>0</v>
      </c>
      <c r="E173" s="26"/>
      <c r="F173" s="26"/>
      <c r="G173" s="26"/>
      <c r="H173" s="27"/>
      <c r="I173" s="27"/>
      <c r="K173" s="93"/>
    </row>
    <row r="174" spans="1:11" ht="12.75">
      <c r="A174" s="23" t="s">
        <v>61</v>
      </c>
      <c r="B174" s="24" t="s">
        <v>177</v>
      </c>
      <c r="C174" s="24" t="s">
        <v>62</v>
      </c>
      <c r="D174" s="25">
        <f>D175</f>
        <v>900000</v>
      </c>
      <c r="E174" s="27">
        <f>E175</f>
        <v>0</v>
      </c>
      <c r="F174" s="27">
        <f>F175</f>
        <v>0</v>
      </c>
      <c r="G174" s="27">
        <f>G175</f>
        <v>0</v>
      </c>
      <c r="H174" s="27"/>
      <c r="I174" s="27"/>
      <c r="K174" s="93"/>
    </row>
    <row r="175" spans="1:11" ht="36" customHeight="1">
      <c r="A175" s="23" t="s">
        <v>118</v>
      </c>
      <c r="B175" s="24" t="s">
        <v>177</v>
      </c>
      <c r="C175" s="24" t="s">
        <v>119</v>
      </c>
      <c r="D175" s="25">
        <v>900000</v>
      </c>
      <c r="E175" s="26"/>
      <c r="F175" s="26"/>
      <c r="G175" s="26"/>
      <c r="H175" s="27"/>
      <c r="I175" s="27"/>
      <c r="K175" s="93"/>
    </row>
    <row r="176" spans="1:11" ht="24">
      <c r="A176" s="23" t="s">
        <v>178</v>
      </c>
      <c r="B176" s="24" t="s">
        <v>179</v>
      </c>
      <c r="C176" s="24" t="s">
        <v>13</v>
      </c>
      <c r="D176" s="25">
        <f>D180+D177</f>
        <v>3893801</v>
      </c>
      <c r="E176" s="27">
        <f>E180</f>
        <v>0</v>
      </c>
      <c r="F176" s="27">
        <f>F180</f>
        <v>0</v>
      </c>
      <c r="G176" s="27">
        <f>G180</f>
        <v>0</v>
      </c>
      <c r="H176" s="27"/>
      <c r="I176" s="27"/>
      <c r="K176" s="93"/>
    </row>
    <row r="177" spans="1:11" ht="24">
      <c r="A177" s="23" t="s">
        <v>18</v>
      </c>
      <c r="B177" s="24" t="s">
        <v>179</v>
      </c>
      <c r="C177" s="24" t="s">
        <v>19</v>
      </c>
      <c r="D177" s="25">
        <f>D178</f>
        <v>90400</v>
      </c>
      <c r="E177" s="27"/>
      <c r="F177" s="27"/>
      <c r="G177" s="27"/>
      <c r="H177" s="27"/>
      <c r="I177" s="27"/>
      <c r="K177" s="93"/>
    </row>
    <row r="178" spans="1:11" ht="36">
      <c r="A178" s="23" t="s">
        <v>20</v>
      </c>
      <c r="B178" s="24" t="s">
        <v>179</v>
      </c>
      <c r="C178" s="24" t="s">
        <v>21</v>
      </c>
      <c r="D178" s="25">
        <v>90400</v>
      </c>
      <c r="E178" s="27"/>
      <c r="F178" s="27"/>
      <c r="G178" s="27"/>
      <c r="H178" s="27"/>
      <c r="I178" s="27"/>
      <c r="K178" s="93"/>
    </row>
    <row r="179" spans="1:11" ht="36">
      <c r="A179" s="23" t="s">
        <v>171</v>
      </c>
      <c r="B179" s="24" t="s">
        <v>179</v>
      </c>
      <c r="C179" s="24" t="s">
        <v>160</v>
      </c>
      <c r="D179" s="25">
        <f>D180</f>
        <v>3803401</v>
      </c>
      <c r="E179" s="27">
        <f>E180</f>
        <v>0</v>
      </c>
      <c r="F179" s="27">
        <f>F180</f>
        <v>0</v>
      </c>
      <c r="G179" s="27">
        <f>G180</f>
        <v>0</v>
      </c>
      <c r="H179" s="27"/>
      <c r="I179" s="27"/>
      <c r="K179" s="93"/>
    </row>
    <row r="180" spans="1:11" ht="12.75">
      <c r="A180" s="23" t="s">
        <v>161</v>
      </c>
      <c r="B180" s="24" t="s">
        <v>179</v>
      </c>
      <c r="C180" s="24" t="s">
        <v>162</v>
      </c>
      <c r="D180" s="25">
        <v>3803401</v>
      </c>
      <c r="E180" s="26"/>
      <c r="F180" s="26"/>
      <c r="G180" s="26"/>
      <c r="H180" s="27"/>
      <c r="I180" s="27"/>
      <c r="K180" s="93"/>
    </row>
    <row r="181" spans="1:11" ht="48">
      <c r="A181" s="19" t="s">
        <v>180</v>
      </c>
      <c r="B181" s="20" t="s">
        <v>181</v>
      </c>
      <c r="C181" s="20" t="s">
        <v>13</v>
      </c>
      <c r="D181" s="21">
        <f>D183</f>
        <v>218.74</v>
      </c>
      <c r="E181" s="22">
        <f>E183</f>
        <v>0</v>
      </c>
      <c r="F181" s="22">
        <f>F183</f>
        <v>0</v>
      </c>
      <c r="G181" s="22">
        <f>G183</f>
        <v>0</v>
      </c>
      <c r="H181" s="22"/>
      <c r="I181" s="22"/>
      <c r="K181" s="93"/>
    </row>
    <row r="182" spans="1:11" ht="15.75" customHeight="1">
      <c r="A182" s="23" t="s">
        <v>182</v>
      </c>
      <c r="B182" s="24" t="s">
        <v>183</v>
      </c>
      <c r="C182" s="24" t="s">
        <v>13</v>
      </c>
      <c r="D182" s="25">
        <f aca="true" t="shared" si="4" ref="D182:G184">D183</f>
        <v>218.74</v>
      </c>
      <c r="E182" s="27">
        <f t="shared" si="4"/>
        <v>0</v>
      </c>
      <c r="F182" s="27">
        <f t="shared" si="4"/>
        <v>0</v>
      </c>
      <c r="G182" s="27">
        <f t="shared" si="4"/>
        <v>0</v>
      </c>
      <c r="H182" s="27"/>
      <c r="I182" s="27"/>
      <c r="K182" s="93"/>
    </row>
    <row r="183" spans="1:11" ht="12.75">
      <c r="A183" s="23" t="s">
        <v>184</v>
      </c>
      <c r="B183" s="24" t="s">
        <v>185</v>
      </c>
      <c r="C183" s="24" t="s">
        <v>13</v>
      </c>
      <c r="D183" s="25">
        <f t="shared" si="4"/>
        <v>218.74</v>
      </c>
      <c r="E183" s="27">
        <f t="shared" si="4"/>
        <v>0</v>
      </c>
      <c r="F183" s="27">
        <f t="shared" si="4"/>
        <v>0</v>
      </c>
      <c r="G183" s="27">
        <f t="shared" si="4"/>
        <v>0</v>
      </c>
      <c r="H183" s="27"/>
      <c r="I183" s="27"/>
      <c r="K183" s="93"/>
    </row>
    <row r="184" spans="1:11" ht="24">
      <c r="A184" s="23" t="s">
        <v>18</v>
      </c>
      <c r="B184" s="24" t="s">
        <v>185</v>
      </c>
      <c r="C184" s="24" t="s">
        <v>19</v>
      </c>
      <c r="D184" s="25">
        <f t="shared" si="4"/>
        <v>218.74</v>
      </c>
      <c r="E184" s="27">
        <f t="shared" si="4"/>
        <v>0</v>
      </c>
      <c r="F184" s="27">
        <f t="shared" si="4"/>
        <v>0</v>
      </c>
      <c r="G184" s="27">
        <f t="shared" si="4"/>
        <v>0</v>
      </c>
      <c r="H184" s="27"/>
      <c r="I184" s="27"/>
      <c r="K184" s="93"/>
    </row>
    <row r="185" spans="1:11" ht="36">
      <c r="A185" s="23" t="s">
        <v>20</v>
      </c>
      <c r="B185" s="24" t="s">
        <v>185</v>
      </c>
      <c r="C185" s="24" t="s">
        <v>21</v>
      </c>
      <c r="D185" s="25">
        <v>218.74</v>
      </c>
      <c r="E185" s="26"/>
      <c r="F185" s="26"/>
      <c r="G185" s="26"/>
      <c r="H185" s="27"/>
      <c r="I185" s="27"/>
      <c r="K185" s="93"/>
    </row>
    <row r="186" spans="1:11" ht="48">
      <c r="A186" s="43" t="s">
        <v>186</v>
      </c>
      <c r="B186" s="44" t="s">
        <v>187</v>
      </c>
      <c r="C186" s="44" t="s">
        <v>13</v>
      </c>
      <c r="D186" s="45">
        <f>D187</f>
        <v>520000</v>
      </c>
      <c r="E186" s="26"/>
      <c r="F186" s="26"/>
      <c r="G186" s="26"/>
      <c r="H186" s="27"/>
      <c r="I186" s="27"/>
      <c r="K186" s="93"/>
    </row>
    <row r="187" spans="1:11" ht="36">
      <c r="A187" s="46" t="s">
        <v>188</v>
      </c>
      <c r="B187" s="24" t="s">
        <v>189</v>
      </c>
      <c r="C187" s="24" t="s">
        <v>13</v>
      </c>
      <c r="D187" s="47">
        <f>D188</f>
        <v>520000</v>
      </c>
      <c r="E187" s="26"/>
      <c r="F187" s="26"/>
      <c r="G187" s="26"/>
      <c r="H187" s="27"/>
      <c r="I187" s="27"/>
      <c r="K187" s="93"/>
    </row>
    <row r="188" spans="1:11" ht="12.75">
      <c r="A188" s="48" t="s">
        <v>190</v>
      </c>
      <c r="B188" s="24" t="s">
        <v>191</v>
      </c>
      <c r="C188" s="24" t="s">
        <v>13</v>
      </c>
      <c r="D188" s="47">
        <f>D189</f>
        <v>520000</v>
      </c>
      <c r="E188" s="26"/>
      <c r="F188" s="26"/>
      <c r="G188" s="26"/>
      <c r="H188" s="27"/>
      <c r="I188" s="27"/>
      <c r="K188" s="93"/>
    </row>
    <row r="189" spans="1:11" ht="24">
      <c r="A189" s="48" t="s">
        <v>18</v>
      </c>
      <c r="B189" s="24" t="s">
        <v>191</v>
      </c>
      <c r="C189" s="24" t="s">
        <v>19</v>
      </c>
      <c r="D189" s="47">
        <f>D190</f>
        <v>520000</v>
      </c>
      <c r="E189" s="26"/>
      <c r="F189" s="26"/>
      <c r="G189" s="26"/>
      <c r="H189" s="27"/>
      <c r="I189" s="27"/>
      <c r="K189" s="93"/>
    </row>
    <row r="190" spans="1:11" ht="36">
      <c r="A190" s="48" t="s">
        <v>20</v>
      </c>
      <c r="B190" s="24" t="s">
        <v>191</v>
      </c>
      <c r="C190" s="24" t="s">
        <v>21</v>
      </c>
      <c r="D190" s="47">
        <v>520000</v>
      </c>
      <c r="E190" s="26"/>
      <c r="F190" s="26"/>
      <c r="G190" s="26"/>
      <c r="H190" s="27"/>
      <c r="I190" s="27"/>
      <c r="K190" s="93"/>
    </row>
    <row r="191" spans="1:11" ht="36">
      <c r="A191" s="19" t="s">
        <v>192</v>
      </c>
      <c r="B191" s="20" t="s">
        <v>187</v>
      </c>
      <c r="C191" s="20" t="s">
        <v>13</v>
      </c>
      <c r="D191" s="21">
        <f>D192+D213+D218</f>
        <v>23830606.11</v>
      </c>
      <c r="E191" s="22">
        <f>E192+E213+E218</f>
        <v>0</v>
      </c>
      <c r="F191" s="22">
        <f>F192+F213+F218</f>
        <v>0</v>
      </c>
      <c r="G191" s="22">
        <f>G192+G213+G218</f>
        <v>0</v>
      </c>
      <c r="H191" s="22"/>
      <c r="I191" s="22"/>
      <c r="K191" s="93"/>
    </row>
    <row r="192" spans="1:11" ht="36">
      <c r="A192" s="19" t="s">
        <v>193</v>
      </c>
      <c r="B192" s="24" t="s">
        <v>194</v>
      </c>
      <c r="C192" s="24" t="s">
        <v>13</v>
      </c>
      <c r="D192" s="25">
        <f>D196+D197+D206+D207</f>
        <v>14105606.110000001</v>
      </c>
      <c r="E192" s="27">
        <f>E196+E200+E206+E207</f>
        <v>0</v>
      </c>
      <c r="F192" s="27">
        <f>F196+F200+F206+F207</f>
        <v>0</v>
      </c>
      <c r="G192" s="27">
        <f>G196+G200+G206+G207</f>
        <v>0</v>
      </c>
      <c r="H192" s="27"/>
      <c r="I192" s="27"/>
      <c r="K192" s="93"/>
    </row>
    <row r="193" spans="1:11" ht="24">
      <c r="A193" s="23" t="s">
        <v>195</v>
      </c>
      <c r="B193" s="24" t="s">
        <v>196</v>
      </c>
      <c r="C193" s="24" t="s">
        <v>13</v>
      </c>
      <c r="D193" s="25">
        <f>D194</f>
        <v>425000</v>
      </c>
      <c r="E193" s="27">
        <f>E194</f>
        <v>0</v>
      </c>
      <c r="F193" s="27">
        <f>F194</f>
        <v>0</v>
      </c>
      <c r="G193" s="27">
        <f>G194</f>
        <v>0</v>
      </c>
      <c r="H193" s="27"/>
      <c r="I193" s="27"/>
      <c r="K193" s="93"/>
    </row>
    <row r="194" spans="1:11" ht="24">
      <c r="A194" s="23" t="s">
        <v>197</v>
      </c>
      <c r="B194" s="24" t="s">
        <v>198</v>
      </c>
      <c r="C194" s="24" t="s">
        <v>13</v>
      </c>
      <c r="D194" s="25">
        <f>D196</f>
        <v>425000</v>
      </c>
      <c r="E194" s="27">
        <f>E196</f>
        <v>0</v>
      </c>
      <c r="F194" s="27">
        <f>F196</f>
        <v>0</v>
      </c>
      <c r="G194" s="27">
        <f>G196</f>
        <v>0</v>
      </c>
      <c r="H194" s="27"/>
      <c r="I194" s="27"/>
      <c r="K194" s="93"/>
    </row>
    <row r="195" spans="1:11" ht="29.25" customHeight="1">
      <c r="A195" s="23" t="s">
        <v>18</v>
      </c>
      <c r="B195" s="24" t="s">
        <v>198</v>
      </c>
      <c r="C195" s="24" t="s">
        <v>19</v>
      </c>
      <c r="D195" s="25">
        <f>D196</f>
        <v>425000</v>
      </c>
      <c r="E195" s="27">
        <f>E196</f>
        <v>0</v>
      </c>
      <c r="F195" s="27">
        <f>F196</f>
        <v>0</v>
      </c>
      <c r="G195" s="27">
        <f>G196</f>
        <v>0</v>
      </c>
      <c r="H195" s="27"/>
      <c r="I195" s="27"/>
      <c r="K195" s="93"/>
    </row>
    <row r="196" spans="1:11" ht="36">
      <c r="A196" s="23" t="s">
        <v>20</v>
      </c>
      <c r="B196" s="24" t="s">
        <v>198</v>
      </c>
      <c r="C196" s="24" t="s">
        <v>21</v>
      </c>
      <c r="D196" s="25">
        <v>425000</v>
      </c>
      <c r="E196" s="26"/>
      <c r="F196" s="26"/>
      <c r="G196" s="26"/>
      <c r="H196" s="27"/>
      <c r="I196" s="27"/>
      <c r="K196" s="93"/>
    </row>
    <row r="197" spans="1:11" ht="48">
      <c r="A197" s="23" t="s">
        <v>199</v>
      </c>
      <c r="B197" s="24" t="s">
        <v>200</v>
      </c>
      <c r="C197" s="24" t="s">
        <v>13</v>
      </c>
      <c r="D197" s="25">
        <f>D198</f>
        <v>4217232.17</v>
      </c>
      <c r="E197" s="27">
        <f>E198</f>
        <v>0</v>
      </c>
      <c r="F197" s="27">
        <f>F198</f>
        <v>0</v>
      </c>
      <c r="G197" s="27">
        <f>G198</f>
        <v>0</v>
      </c>
      <c r="H197" s="27"/>
      <c r="I197" s="27"/>
      <c r="K197" s="93"/>
    </row>
    <row r="198" spans="1:11" ht="24">
      <c r="A198" s="23" t="s">
        <v>197</v>
      </c>
      <c r="B198" s="24" t="s">
        <v>201</v>
      </c>
      <c r="C198" s="24" t="s">
        <v>13</v>
      </c>
      <c r="D198" s="25">
        <f>D200+D201</f>
        <v>4217232.17</v>
      </c>
      <c r="E198" s="27">
        <f>E200</f>
        <v>0</v>
      </c>
      <c r="F198" s="27">
        <f>F200</f>
        <v>0</v>
      </c>
      <c r="G198" s="27">
        <f>G200</f>
        <v>0</v>
      </c>
      <c r="H198" s="27"/>
      <c r="I198" s="27"/>
      <c r="K198" s="93"/>
    </row>
    <row r="199" spans="1:11" ht="24">
      <c r="A199" s="23" t="s">
        <v>18</v>
      </c>
      <c r="B199" s="24" t="s">
        <v>201</v>
      </c>
      <c r="C199" s="24" t="s">
        <v>19</v>
      </c>
      <c r="D199" s="25">
        <f>D200</f>
        <v>4158732.17</v>
      </c>
      <c r="E199" s="27">
        <f>E200</f>
        <v>0</v>
      </c>
      <c r="F199" s="27">
        <f>F200</f>
        <v>0</v>
      </c>
      <c r="G199" s="27">
        <f>G200</f>
        <v>0</v>
      </c>
      <c r="H199" s="27"/>
      <c r="I199" s="27"/>
      <c r="K199" s="93"/>
    </row>
    <row r="200" spans="1:11" ht="36">
      <c r="A200" s="23" t="s">
        <v>20</v>
      </c>
      <c r="B200" s="24" t="s">
        <v>201</v>
      </c>
      <c r="C200" s="24" t="s">
        <v>21</v>
      </c>
      <c r="D200" s="25">
        <v>4158732.17</v>
      </c>
      <c r="E200" s="26"/>
      <c r="F200" s="26"/>
      <c r="G200" s="26"/>
      <c r="H200" s="27"/>
      <c r="I200" s="27"/>
      <c r="K200" s="93"/>
    </row>
    <row r="201" spans="1:11" ht="12.75">
      <c r="A201" s="23" t="s">
        <v>41</v>
      </c>
      <c r="B201" s="24" t="s">
        <v>201</v>
      </c>
      <c r="C201" s="24" t="s">
        <v>42</v>
      </c>
      <c r="D201" s="25">
        <f>D202</f>
        <v>58500</v>
      </c>
      <c r="E201" s="26"/>
      <c r="F201" s="26"/>
      <c r="G201" s="26"/>
      <c r="H201" s="27"/>
      <c r="I201" s="27"/>
      <c r="K201" s="93"/>
    </row>
    <row r="202" spans="1:11" ht="12.75">
      <c r="A202" s="23" t="s">
        <v>43</v>
      </c>
      <c r="B202" s="24" t="s">
        <v>201</v>
      </c>
      <c r="C202" s="24" t="s">
        <v>44</v>
      </c>
      <c r="D202" s="25">
        <v>58500</v>
      </c>
      <c r="E202" s="26"/>
      <c r="F202" s="26"/>
      <c r="G202" s="26"/>
      <c r="H202" s="27"/>
      <c r="I202" s="27"/>
      <c r="K202" s="93"/>
    </row>
    <row r="203" spans="1:11" ht="24">
      <c r="A203" s="23" t="s">
        <v>202</v>
      </c>
      <c r="B203" s="24" t="s">
        <v>203</v>
      </c>
      <c r="C203" s="24" t="s">
        <v>13</v>
      </c>
      <c r="D203" s="25">
        <f>D204</f>
        <v>990000</v>
      </c>
      <c r="E203" s="27">
        <f>E204</f>
        <v>0</v>
      </c>
      <c r="F203" s="27">
        <f>F204</f>
        <v>0</v>
      </c>
      <c r="G203" s="27">
        <f>G204</f>
        <v>0</v>
      </c>
      <c r="H203" s="27"/>
      <c r="I203" s="27"/>
      <c r="K203" s="93"/>
    </row>
    <row r="204" spans="1:11" ht="24">
      <c r="A204" s="23" t="s">
        <v>197</v>
      </c>
      <c r="B204" s="24" t="s">
        <v>204</v>
      </c>
      <c r="C204" s="24" t="s">
        <v>13</v>
      </c>
      <c r="D204" s="25">
        <f>D206</f>
        <v>990000</v>
      </c>
      <c r="E204" s="27">
        <f>E206</f>
        <v>0</v>
      </c>
      <c r="F204" s="27">
        <f>F206</f>
        <v>0</v>
      </c>
      <c r="G204" s="27">
        <f>G206</f>
        <v>0</v>
      </c>
      <c r="H204" s="27"/>
      <c r="I204" s="27"/>
      <c r="K204" s="93"/>
    </row>
    <row r="205" spans="1:11" ht="24">
      <c r="A205" s="23" t="s">
        <v>18</v>
      </c>
      <c r="B205" s="24" t="s">
        <v>204</v>
      </c>
      <c r="C205" s="24" t="s">
        <v>19</v>
      </c>
      <c r="D205" s="25">
        <f>D206</f>
        <v>990000</v>
      </c>
      <c r="E205" s="27">
        <f>E206</f>
        <v>0</v>
      </c>
      <c r="F205" s="27">
        <f>F206</f>
        <v>0</v>
      </c>
      <c r="G205" s="27">
        <f>G206</f>
        <v>0</v>
      </c>
      <c r="H205" s="27"/>
      <c r="I205" s="27"/>
      <c r="K205" s="93"/>
    </row>
    <row r="206" spans="1:11" ht="36">
      <c r="A206" s="23" t="s">
        <v>20</v>
      </c>
      <c r="B206" s="24" t="s">
        <v>204</v>
      </c>
      <c r="C206" s="24" t="s">
        <v>21</v>
      </c>
      <c r="D206" s="25">
        <v>990000</v>
      </c>
      <c r="E206" s="26"/>
      <c r="F206" s="26"/>
      <c r="G206" s="26"/>
      <c r="H206" s="27"/>
      <c r="I206" s="27"/>
      <c r="K206" s="93"/>
    </row>
    <row r="207" spans="1:11" ht="24">
      <c r="A207" s="23" t="s">
        <v>205</v>
      </c>
      <c r="B207" s="24" t="s">
        <v>206</v>
      </c>
      <c r="C207" s="24" t="s">
        <v>13</v>
      </c>
      <c r="D207" s="25">
        <f>D208</f>
        <v>8473373.940000001</v>
      </c>
      <c r="E207" s="27">
        <f>E208</f>
        <v>0</v>
      </c>
      <c r="F207" s="27">
        <f>F208</f>
        <v>0</v>
      </c>
      <c r="G207" s="27">
        <f>G208</f>
        <v>0</v>
      </c>
      <c r="H207" s="27"/>
      <c r="I207" s="27"/>
      <c r="K207" s="93"/>
    </row>
    <row r="208" spans="1:11" ht="24">
      <c r="A208" s="23" t="s">
        <v>197</v>
      </c>
      <c r="B208" s="24" t="s">
        <v>207</v>
      </c>
      <c r="C208" s="24" t="s">
        <v>13</v>
      </c>
      <c r="D208" s="25">
        <f>D210+D212</f>
        <v>8473373.940000001</v>
      </c>
      <c r="E208" s="27">
        <f>E210+E212</f>
        <v>0</v>
      </c>
      <c r="F208" s="27">
        <f>F210+F212</f>
        <v>0</v>
      </c>
      <c r="G208" s="27">
        <f>G210+G212</f>
        <v>0</v>
      </c>
      <c r="H208" s="27"/>
      <c r="I208" s="27"/>
      <c r="K208" s="93"/>
    </row>
    <row r="209" spans="1:11" ht="24">
      <c r="A209" s="23" t="s">
        <v>18</v>
      </c>
      <c r="B209" s="24" t="s">
        <v>207</v>
      </c>
      <c r="C209" s="24" t="s">
        <v>19</v>
      </c>
      <c r="D209" s="25">
        <f>D210</f>
        <v>7648373.94</v>
      </c>
      <c r="E209" s="27">
        <f>E210</f>
        <v>0</v>
      </c>
      <c r="F209" s="27">
        <f>F210</f>
        <v>0</v>
      </c>
      <c r="G209" s="27">
        <f>G210</f>
        <v>0</v>
      </c>
      <c r="H209" s="27"/>
      <c r="I209" s="27"/>
      <c r="K209" s="93"/>
    </row>
    <row r="210" spans="1:11" ht="36">
      <c r="A210" s="23" t="s">
        <v>20</v>
      </c>
      <c r="B210" s="24" t="s">
        <v>207</v>
      </c>
      <c r="C210" s="24" t="s">
        <v>21</v>
      </c>
      <c r="D210" s="25">
        <v>7648373.94</v>
      </c>
      <c r="E210" s="26"/>
      <c r="F210" s="26"/>
      <c r="G210" s="26"/>
      <c r="H210" s="27"/>
      <c r="I210" s="27"/>
      <c r="K210" s="93"/>
    </row>
    <row r="211" spans="1:11" ht="36">
      <c r="A211" s="23" t="s">
        <v>208</v>
      </c>
      <c r="B211" s="24" t="s">
        <v>207</v>
      </c>
      <c r="C211" s="24" t="s">
        <v>209</v>
      </c>
      <c r="D211" s="25">
        <f>D212</f>
        <v>825000</v>
      </c>
      <c r="E211" s="27">
        <f>E212</f>
        <v>0</v>
      </c>
      <c r="F211" s="27">
        <f>F212</f>
        <v>0</v>
      </c>
      <c r="G211" s="27">
        <f>G212</f>
        <v>0</v>
      </c>
      <c r="H211" s="27"/>
      <c r="I211" s="27"/>
      <c r="K211" s="93"/>
    </row>
    <row r="212" spans="1:11" ht="12.75">
      <c r="A212" s="23" t="s">
        <v>210</v>
      </c>
      <c r="B212" s="24" t="s">
        <v>207</v>
      </c>
      <c r="C212" s="24" t="s">
        <v>211</v>
      </c>
      <c r="D212" s="25">
        <v>825000</v>
      </c>
      <c r="E212" s="26"/>
      <c r="F212" s="26"/>
      <c r="G212" s="26"/>
      <c r="H212" s="27"/>
      <c r="I212" s="27"/>
      <c r="K212" s="93"/>
    </row>
    <row r="213" spans="1:11" ht="12.75">
      <c r="A213" s="19" t="s">
        <v>212</v>
      </c>
      <c r="B213" s="24" t="s">
        <v>213</v>
      </c>
      <c r="C213" s="24" t="s">
        <v>13</v>
      </c>
      <c r="D213" s="25">
        <f>D217</f>
        <v>750000</v>
      </c>
      <c r="E213" s="27">
        <f>E217</f>
        <v>0</v>
      </c>
      <c r="F213" s="27">
        <f>F217</f>
        <v>0</v>
      </c>
      <c r="G213" s="27">
        <f>G217</f>
        <v>0</v>
      </c>
      <c r="H213" s="27"/>
      <c r="I213" s="27"/>
      <c r="K213" s="93"/>
    </row>
    <row r="214" spans="1:11" ht="36">
      <c r="A214" s="23" t="s">
        <v>214</v>
      </c>
      <c r="B214" s="24" t="s">
        <v>215</v>
      </c>
      <c r="C214" s="24" t="s">
        <v>13</v>
      </c>
      <c r="D214" s="25">
        <f>D215</f>
        <v>750000</v>
      </c>
      <c r="E214" s="27">
        <f>E215</f>
        <v>0</v>
      </c>
      <c r="F214" s="27">
        <f>F215</f>
        <v>0</v>
      </c>
      <c r="G214" s="27">
        <f>G215</f>
        <v>0</v>
      </c>
      <c r="H214" s="27"/>
      <c r="I214" s="27"/>
      <c r="K214" s="93"/>
    </row>
    <row r="215" spans="1:11" ht="24">
      <c r="A215" s="23" t="s">
        <v>216</v>
      </c>
      <c r="B215" s="24" t="s">
        <v>217</v>
      </c>
      <c r="C215" s="24" t="s">
        <v>13</v>
      </c>
      <c r="D215" s="25">
        <f>D217</f>
        <v>750000</v>
      </c>
      <c r="E215" s="27">
        <f>E217</f>
        <v>0</v>
      </c>
      <c r="F215" s="27">
        <f>F217</f>
        <v>0</v>
      </c>
      <c r="G215" s="27">
        <f>G217</f>
        <v>0</v>
      </c>
      <c r="H215" s="27"/>
      <c r="I215" s="27"/>
      <c r="K215" s="93"/>
    </row>
    <row r="216" spans="1:11" ht="26.25" customHeight="1">
      <c r="A216" s="23" t="s">
        <v>18</v>
      </c>
      <c r="B216" s="24" t="s">
        <v>217</v>
      </c>
      <c r="C216" s="24" t="s">
        <v>19</v>
      </c>
      <c r="D216" s="25">
        <f>D217</f>
        <v>750000</v>
      </c>
      <c r="E216" s="27">
        <f>E217</f>
        <v>0</v>
      </c>
      <c r="F216" s="27">
        <f>F217</f>
        <v>0</v>
      </c>
      <c r="G216" s="27">
        <f>G217</f>
        <v>0</v>
      </c>
      <c r="H216" s="27"/>
      <c r="I216" s="27"/>
      <c r="K216" s="93"/>
    </row>
    <row r="217" spans="1:11" ht="36">
      <c r="A217" s="23" t="s">
        <v>20</v>
      </c>
      <c r="B217" s="24" t="s">
        <v>217</v>
      </c>
      <c r="C217" s="24" t="s">
        <v>21</v>
      </c>
      <c r="D217" s="25">
        <f>798000-48000</f>
        <v>750000</v>
      </c>
      <c r="E217" s="26"/>
      <c r="F217" s="26"/>
      <c r="G217" s="26"/>
      <c r="H217" s="27"/>
      <c r="I217" s="27"/>
      <c r="K217" s="93"/>
    </row>
    <row r="218" spans="1:11" ht="24">
      <c r="A218" s="19" t="s">
        <v>218</v>
      </c>
      <c r="B218" s="20" t="s">
        <v>219</v>
      </c>
      <c r="C218" s="20" t="s">
        <v>13</v>
      </c>
      <c r="D218" s="21">
        <f>D220</f>
        <v>8975000</v>
      </c>
      <c r="E218" s="22">
        <f>E220</f>
        <v>0</v>
      </c>
      <c r="F218" s="22">
        <f>F220</f>
        <v>0</v>
      </c>
      <c r="G218" s="22">
        <f>G220</f>
        <v>0</v>
      </c>
      <c r="H218" s="22"/>
      <c r="I218" s="22"/>
      <c r="K218" s="93"/>
    </row>
    <row r="219" spans="1:11" ht="24">
      <c r="A219" s="23" t="s">
        <v>220</v>
      </c>
      <c r="B219" s="24" t="s">
        <v>221</v>
      </c>
      <c r="C219" s="24" t="s">
        <v>13</v>
      </c>
      <c r="D219" s="25">
        <f>D220</f>
        <v>8975000</v>
      </c>
      <c r="E219" s="27">
        <f>E220</f>
        <v>0</v>
      </c>
      <c r="F219" s="27">
        <f>F220</f>
        <v>0</v>
      </c>
      <c r="G219" s="27">
        <f>G220</f>
        <v>0</v>
      </c>
      <c r="H219" s="27"/>
      <c r="I219" s="27"/>
      <c r="K219" s="93"/>
    </row>
    <row r="220" spans="1:11" ht="12.75">
      <c r="A220" s="23" t="s">
        <v>222</v>
      </c>
      <c r="B220" s="24" t="s">
        <v>223</v>
      </c>
      <c r="C220" s="24" t="s">
        <v>13</v>
      </c>
      <c r="D220" s="25">
        <f>D222</f>
        <v>8975000</v>
      </c>
      <c r="E220" s="27">
        <f>E222</f>
        <v>0</v>
      </c>
      <c r="F220" s="27">
        <f>F222</f>
        <v>0</v>
      </c>
      <c r="G220" s="27">
        <f>G222</f>
        <v>0</v>
      </c>
      <c r="H220" s="27"/>
      <c r="I220" s="27"/>
      <c r="K220" s="93"/>
    </row>
    <row r="221" spans="1:11" ht="24">
      <c r="A221" s="23" t="s">
        <v>18</v>
      </c>
      <c r="B221" s="24" t="s">
        <v>223</v>
      </c>
      <c r="C221" s="24" t="s">
        <v>19</v>
      </c>
      <c r="D221" s="25">
        <f>D222</f>
        <v>8975000</v>
      </c>
      <c r="E221" s="27">
        <f>E222</f>
        <v>0</v>
      </c>
      <c r="F221" s="27">
        <f>F222</f>
        <v>0</v>
      </c>
      <c r="G221" s="27">
        <f>G222</f>
        <v>0</v>
      </c>
      <c r="H221" s="27"/>
      <c r="I221" s="27"/>
      <c r="K221" s="93"/>
    </row>
    <row r="222" spans="1:11" ht="36">
      <c r="A222" s="23" t="s">
        <v>224</v>
      </c>
      <c r="B222" s="24" t="s">
        <v>223</v>
      </c>
      <c r="C222" s="24" t="s">
        <v>21</v>
      </c>
      <c r="D222" s="25">
        <v>8975000</v>
      </c>
      <c r="E222" s="26"/>
      <c r="F222" s="26"/>
      <c r="G222" s="26"/>
      <c r="H222" s="27"/>
      <c r="I222" s="27"/>
      <c r="K222" s="93"/>
    </row>
    <row r="223" spans="1:11" ht="36">
      <c r="A223" s="19" t="s">
        <v>225</v>
      </c>
      <c r="B223" s="49" t="s">
        <v>226</v>
      </c>
      <c r="C223" s="20" t="s">
        <v>13</v>
      </c>
      <c r="D223" s="21">
        <f aca="true" t="shared" si="5" ref="D223:G224">D225</f>
        <v>451000</v>
      </c>
      <c r="E223" s="22">
        <f t="shared" si="5"/>
        <v>0</v>
      </c>
      <c r="F223" s="22">
        <f t="shared" si="5"/>
        <v>0</v>
      </c>
      <c r="G223" s="22">
        <f t="shared" si="5"/>
        <v>0</v>
      </c>
      <c r="H223" s="22"/>
      <c r="I223" s="22"/>
      <c r="K223" s="93"/>
    </row>
    <row r="224" spans="1:11" ht="24">
      <c r="A224" s="23" t="s">
        <v>227</v>
      </c>
      <c r="B224" s="50" t="s">
        <v>228</v>
      </c>
      <c r="C224" s="24" t="s">
        <v>13</v>
      </c>
      <c r="D224" s="25">
        <f t="shared" si="5"/>
        <v>451000</v>
      </c>
      <c r="E224" s="27">
        <f t="shared" si="5"/>
        <v>0</v>
      </c>
      <c r="F224" s="27">
        <f t="shared" si="5"/>
        <v>0</v>
      </c>
      <c r="G224" s="27">
        <f t="shared" si="5"/>
        <v>0</v>
      </c>
      <c r="H224" s="27"/>
      <c r="I224" s="27"/>
      <c r="K224" s="93"/>
    </row>
    <row r="225" spans="1:11" ht="36">
      <c r="A225" s="51" t="s">
        <v>229</v>
      </c>
      <c r="B225" s="50" t="s">
        <v>230</v>
      </c>
      <c r="C225" s="24" t="s">
        <v>13</v>
      </c>
      <c r="D225" s="25">
        <f aca="true" t="shared" si="6" ref="D225:G226">D226</f>
        <v>451000</v>
      </c>
      <c r="E225" s="27">
        <f t="shared" si="6"/>
        <v>0</v>
      </c>
      <c r="F225" s="27">
        <f t="shared" si="6"/>
        <v>0</v>
      </c>
      <c r="G225" s="27">
        <f t="shared" si="6"/>
        <v>0</v>
      </c>
      <c r="H225" s="27"/>
      <c r="I225" s="27"/>
      <c r="K225" s="93"/>
    </row>
    <row r="226" spans="1:11" ht="24">
      <c r="A226" s="23" t="s">
        <v>18</v>
      </c>
      <c r="B226" s="50" t="s">
        <v>230</v>
      </c>
      <c r="C226" s="24" t="s">
        <v>19</v>
      </c>
      <c r="D226" s="25">
        <f t="shared" si="6"/>
        <v>451000</v>
      </c>
      <c r="E226" s="27">
        <f t="shared" si="6"/>
        <v>0</v>
      </c>
      <c r="F226" s="27">
        <f t="shared" si="6"/>
        <v>0</v>
      </c>
      <c r="G226" s="27">
        <f t="shared" si="6"/>
        <v>0</v>
      </c>
      <c r="H226" s="27"/>
      <c r="I226" s="27"/>
      <c r="K226" s="93"/>
    </row>
    <row r="227" spans="1:11" ht="36">
      <c r="A227" s="23" t="s">
        <v>20</v>
      </c>
      <c r="B227" s="50" t="s">
        <v>230</v>
      </c>
      <c r="C227" s="24" t="s">
        <v>21</v>
      </c>
      <c r="D227" s="25">
        <v>451000</v>
      </c>
      <c r="E227" s="26"/>
      <c r="F227" s="26"/>
      <c r="G227" s="26"/>
      <c r="H227" s="27"/>
      <c r="I227" s="27"/>
      <c r="K227" s="93"/>
    </row>
    <row r="228" spans="1:11" ht="48.75" customHeight="1">
      <c r="A228" s="19" t="s">
        <v>231</v>
      </c>
      <c r="B228" s="20" t="s">
        <v>232</v>
      </c>
      <c r="C228" s="20" t="s">
        <v>13</v>
      </c>
      <c r="D228" s="21">
        <f>D229+D237+D233</f>
        <v>30360996.71</v>
      </c>
      <c r="E228" s="22">
        <f>E229+E237+E233</f>
        <v>0</v>
      </c>
      <c r="F228" s="22">
        <f>F229+F237+F233</f>
        <v>0</v>
      </c>
      <c r="G228" s="22">
        <f>G229+G237+G233</f>
        <v>0</v>
      </c>
      <c r="H228" s="22"/>
      <c r="I228" s="22"/>
      <c r="K228" s="93"/>
    </row>
    <row r="229" spans="1:11" ht="36">
      <c r="A229" s="23" t="s">
        <v>233</v>
      </c>
      <c r="B229" s="24" t="s">
        <v>234</v>
      </c>
      <c r="C229" s="24" t="s">
        <v>13</v>
      </c>
      <c r="D229" s="25">
        <f>D230</f>
        <v>20273245.82</v>
      </c>
      <c r="E229" s="27">
        <f>E230</f>
        <v>0</v>
      </c>
      <c r="F229" s="27">
        <f>F230</f>
        <v>0</v>
      </c>
      <c r="G229" s="27">
        <f>G230</f>
        <v>0</v>
      </c>
      <c r="H229" s="27"/>
      <c r="I229" s="27"/>
      <c r="K229" s="93"/>
    </row>
    <row r="230" spans="1:11" ht="48">
      <c r="A230" s="23" t="s">
        <v>235</v>
      </c>
      <c r="B230" s="24" t="s">
        <v>236</v>
      </c>
      <c r="C230" s="24" t="s">
        <v>13</v>
      </c>
      <c r="D230" s="25">
        <f aca="true" t="shared" si="7" ref="D230:G231">D231</f>
        <v>20273245.82</v>
      </c>
      <c r="E230" s="27">
        <f>SUM(E231+E239)</f>
        <v>0</v>
      </c>
      <c r="F230" s="27">
        <f>SUM(F231+F239)</f>
        <v>0</v>
      </c>
      <c r="G230" s="27">
        <f>SUM(G231+G239)</f>
        <v>0</v>
      </c>
      <c r="H230" s="27"/>
      <c r="I230" s="27"/>
      <c r="K230" s="93"/>
    </row>
    <row r="231" spans="1:11" ht="24" customHeight="1">
      <c r="A231" s="23" t="s">
        <v>18</v>
      </c>
      <c r="B231" s="24" t="s">
        <v>236</v>
      </c>
      <c r="C231" s="24" t="s">
        <v>19</v>
      </c>
      <c r="D231" s="25">
        <f t="shared" si="7"/>
        <v>20273245.82</v>
      </c>
      <c r="E231" s="27">
        <f t="shared" si="7"/>
        <v>0</v>
      </c>
      <c r="F231" s="27">
        <f t="shared" si="7"/>
        <v>0</v>
      </c>
      <c r="G231" s="27">
        <f t="shared" si="7"/>
        <v>0</v>
      </c>
      <c r="H231" s="27"/>
      <c r="I231" s="27"/>
      <c r="K231" s="93"/>
    </row>
    <row r="232" spans="1:11" ht="38.25" customHeight="1">
      <c r="A232" s="23" t="s">
        <v>20</v>
      </c>
      <c r="B232" s="24" t="s">
        <v>236</v>
      </c>
      <c r="C232" s="24" t="s">
        <v>21</v>
      </c>
      <c r="D232" s="25">
        <v>20273245.82</v>
      </c>
      <c r="E232" s="26"/>
      <c r="F232" s="26"/>
      <c r="G232" s="26"/>
      <c r="H232" s="27"/>
      <c r="I232" s="27"/>
      <c r="K232" s="93"/>
    </row>
    <row r="233" spans="1:11" ht="38.25" customHeight="1" hidden="1">
      <c r="A233" s="32" t="s">
        <v>237</v>
      </c>
      <c r="B233" s="24" t="s">
        <v>238</v>
      </c>
      <c r="C233" s="24" t="s">
        <v>13</v>
      </c>
      <c r="D233" s="25">
        <f>D234</f>
        <v>9057710.29</v>
      </c>
      <c r="E233" s="27">
        <f aca="true" t="shared" si="8" ref="E233:G235">E234</f>
        <v>0</v>
      </c>
      <c r="F233" s="27">
        <f t="shared" si="8"/>
        <v>0</v>
      </c>
      <c r="G233" s="27">
        <f t="shared" si="8"/>
        <v>0</v>
      </c>
      <c r="H233" s="27"/>
      <c r="I233" s="27"/>
      <c r="K233" s="93"/>
    </row>
    <row r="234" spans="1:11" ht="46.5" customHeight="1">
      <c r="A234" s="48" t="s">
        <v>239</v>
      </c>
      <c r="B234" s="24" t="s">
        <v>240</v>
      </c>
      <c r="C234" s="24" t="s">
        <v>13</v>
      </c>
      <c r="D234" s="25">
        <f>D235</f>
        <v>9057710.29</v>
      </c>
      <c r="E234" s="27">
        <f t="shared" si="8"/>
        <v>0</v>
      </c>
      <c r="F234" s="27">
        <f t="shared" si="8"/>
        <v>0</v>
      </c>
      <c r="G234" s="27">
        <f t="shared" si="8"/>
        <v>0</v>
      </c>
      <c r="H234" s="27"/>
      <c r="I234" s="27"/>
      <c r="K234" s="93"/>
    </row>
    <row r="235" spans="1:11" ht="28.5" customHeight="1">
      <c r="A235" s="48" t="s">
        <v>18</v>
      </c>
      <c r="B235" s="24" t="s">
        <v>240</v>
      </c>
      <c r="C235" s="24" t="s">
        <v>19</v>
      </c>
      <c r="D235" s="25">
        <f>D236</f>
        <v>9057710.29</v>
      </c>
      <c r="E235" s="27">
        <f t="shared" si="8"/>
        <v>0</v>
      </c>
      <c r="F235" s="27">
        <f t="shared" si="8"/>
        <v>0</v>
      </c>
      <c r="G235" s="27">
        <f t="shared" si="8"/>
        <v>0</v>
      </c>
      <c r="H235" s="27"/>
      <c r="I235" s="27"/>
      <c r="K235" s="93"/>
    </row>
    <row r="236" spans="1:11" ht="38.25" customHeight="1">
      <c r="A236" s="48" t="s">
        <v>20</v>
      </c>
      <c r="B236" s="24" t="s">
        <v>240</v>
      </c>
      <c r="C236" s="24" t="s">
        <v>21</v>
      </c>
      <c r="D236" s="25">
        <v>9057710.29</v>
      </c>
      <c r="E236" s="26"/>
      <c r="F236" s="26"/>
      <c r="G236" s="26"/>
      <c r="H236" s="27"/>
      <c r="I236" s="27"/>
      <c r="K236" s="93"/>
    </row>
    <row r="237" spans="1:11" ht="51.75" customHeight="1">
      <c r="A237" s="32" t="s">
        <v>241</v>
      </c>
      <c r="B237" s="24" t="s">
        <v>242</v>
      </c>
      <c r="C237" s="24" t="s">
        <v>13</v>
      </c>
      <c r="D237" s="25">
        <f aca="true" t="shared" si="9" ref="D237:G239">SUM(D238)</f>
        <v>1030040.6</v>
      </c>
      <c r="E237" s="27">
        <f t="shared" si="9"/>
        <v>0</v>
      </c>
      <c r="F237" s="27">
        <f t="shared" si="9"/>
        <v>0</v>
      </c>
      <c r="G237" s="27">
        <f t="shared" si="9"/>
        <v>0</v>
      </c>
      <c r="H237" s="27"/>
      <c r="I237" s="27"/>
      <c r="K237" s="93"/>
    </row>
    <row r="238" spans="1:11" ht="23.25" customHeight="1">
      <c r="A238" s="32" t="s">
        <v>116</v>
      </c>
      <c r="B238" s="24" t="s">
        <v>243</v>
      </c>
      <c r="C238" s="24" t="s">
        <v>13</v>
      </c>
      <c r="D238" s="25">
        <f>D239+D241</f>
        <v>1030040.6</v>
      </c>
      <c r="E238" s="27">
        <f t="shared" si="9"/>
        <v>0</v>
      </c>
      <c r="F238" s="27">
        <f t="shared" si="9"/>
        <v>0</v>
      </c>
      <c r="G238" s="27">
        <f t="shared" si="9"/>
        <v>0</v>
      </c>
      <c r="H238" s="27"/>
      <c r="I238" s="27"/>
      <c r="K238" s="93"/>
    </row>
    <row r="239" spans="1:11" ht="18" customHeight="1">
      <c r="A239" s="32" t="s">
        <v>61</v>
      </c>
      <c r="B239" s="24" t="s">
        <v>243</v>
      </c>
      <c r="C239" s="24" t="s">
        <v>62</v>
      </c>
      <c r="D239" s="25">
        <f t="shared" si="9"/>
        <v>798759.47</v>
      </c>
      <c r="E239" s="27">
        <f t="shared" si="9"/>
        <v>0</v>
      </c>
      <c r="F239" s="27">
        <f t="shared" si="9"/>
        <v>0</v>
      </c>
      <c r="G239" s="27">
        <f t="shared" si="9"/>
        <v>0</v>
      </c>
      <c r="H239" s="27"/>
      <c r="I239" s="27"/>
      <c r="K239" s="93"/>
    </row>
    <row r="240" spans="1:11" ht="38.25" customHeight="1">
      <c r="A240" s="32" t="s">
        <v>118</v>
      </c>
      <c r="B240" s="24" t="s">
        <v>243</v>
      </c>
      <c r="C240" s="24" t="s">
        <v>119</v>
      </c>
      <c r="D240" s="25">
        <v>798759.47</v>
      </c>
      <c r="E240" s="26"/>
      <c r="F240" s="26"/>
      <c r="G240" s="26"/>
      <c r="H240" s="27"/>
      <c r="I240" s="27"/>
      <c r="K240" s="93"/>
    </row>
    <row r="241" spans="1:11" ht="38.25" customHeight="1">
      <c r="A241" s="23" t="s">
        <v>18</v>
      </c>
      <c r="B241" s="24" t="s">
        <v>243</v>
      </c>
      <c r="C241" s="24" t="s">
        <v>19</v>
      </c>
      <c r="D241" s="25">
        <f>D242</f>
        <v>231281.13</v>
      </c>
      <c r="E241" s="26"/>
      <c r="F241" s="26"/>
      <c r="G241" s="26"/>
      <c r="H241" s="27"/>
      <c r="I241" s="27"/>
      <c r="K241" s="93"/>
    </row>
    <row r="242" spans="1:11" ht="38.25" customHeight="1">
      <c r="A242" s="23" t="s">
        <v>20</v>
      </c>
      <c r="B242" s="24" t="s">
        <v>243</v>
      </c>
      <c r="C242" s="24" t="s">
        <v>21</v>
      </c>
      <c r="D242" s="25">
        <v>231281.13</v>
      </c>
      <c r="E242" s="26"/>
      <c r="F242" s="26"/>
      <c r="G242" s="26"/>
      <c r="H242" s="27"/>
      <c r="I242" s="27"/>
      <c r="K242" s="93"/>
    </row>
    <row r="243" spans="1:11" ht="64.5" customHeight="1">
      <c r="A243" s="19" t="s">
        <v>244</v>
      </c>
      <c r="B243" s="20" t="s">
        <v>245</v>
      </c>
      <c r="C243" s="20" t="s">
        <v>13</v>
      </c>
      <c r="D243" s="21">
        <f>D247</f>
        <v>271000</v>
      </c>
      <c r="E243" s="22">
        <f>E247</f>
        <v>0</v>
      </c>
      <c r="F243" s="22">
        <f>F247</f>
        <v>0</v>
      </c>
      <c r="G243" s="22">
        <f>G247</f>
        <v>0</v>
      </c>
      <c r="H243" s="22"/>
      <c r="I243" s="22"/>
      <c r="K243" s="93"/>
    </row>
    <row r="244" spans="1:11" ht="36">
      <c r="A244" s="23" t="s">
        <v>246</v>
      </c>
      <c r="B244" s="24" t="s">
        <v>245</v>
      </c>
      <c r="C244" s="24" t="s">
        <v>13</v>
      </c>
      <c r="D244" s="25">
        <f aca="true" t="shared" si="10" ref="D244:G246">D245</f>
        <v>271000</v>
      </c>
      <c r="E244" s="27">
        <f t="shared" si="10"/>
        <v>0</v>
      </c>
      <c r="F244" s="27">
        <f t="shared" si="10"/>
        <v>0</v>
      </c>
      <c r="G244" s="27">
        <f t="shared" si="10"/>
        <v>0</v>
      </c>
      <c r="H244" s="27"/>
      <c r="I244" s="27"/>
      <c r="K244" s="93"/>
    </row>
    <row r="245" spans="1:11" ht="24">
      <c r="A245" s="23" t="s">
        <v>247</v>
      </c>
      <c r="B245" s="24" t="s">
        <v>248</v>
      </c>
      <c r="C245" s="24" t="s">
        <v>13</v>
      </c>
      <c r="D245" s="25">
        <f t="shared" si="10"/>
        <v>271000</v>
      </c>
      <c r="E245" s="27">
        <f t="shared" si="10"/>
        <v>0</v>
      </c>
      <c r="F245" s="27">
        <f t="shared" si="10"/>
        <v>0</v>
      </c>
      <c r="G245" s="27">
        <f t="shared" si="10"/>
        <v>0</v>
      </c>
      <c r="H245" s="27"/>
      <c r="I245" s="27"/>
      <c r="K245" s="93"/>
    </row>
    <row r="246" spans="1:11" ht="25.5" customHeight="1">
      <c r="A246" s="23" t="s">
        <v>18</v>
      </c>
      <c r="B246" s="24" t="s">
        <v>248</v>
      </c>
      <c r="C246" s="24" t="s">
        <v>19</v>
      </c>
      <c r="D246" s="25">
        <f t="shared" si="10"/>
        <v>271000</v>
      </c>
      <c r="E246" s="27">
        <f t="shared" si="10"/>
        <v>0</v>
      </c>
      <c r="F246" s="27">
        <f t="shared" si="10"/>
        <v>0</v>
      </c>
      <c r="G246" s="27">
        <f t="shared" si="10"/>
        <v>0</v>
      </c>
      <c r="H246" s="27"/>
      <c r="I246" s="27"/>
      <c r="K246" s="93"/>
    </row>
    <row r="247" spans="1:11" ht="36">
      <c r="A247" s="23" t="s">
        <v>20</v>
      </c>
      <c r="B247" s="24" t="s">
        <v>248</v>
      </c>
      <c r="C247" s="24" t="s">
        <v>21</v>
      </c>
      <c r="D247" s="25">
        <v>271000</v>
      </c>
      <c r="E247" s="26"/>
      <c r="F247" s="26"/>
      <c r="G247" s="26"/>
      <c r="H247" s="27"/>
      <c r="I247" s="27"/>
      <c r="K247" s="93"/>
    </row>
    <row r="248" spans="1:11" ht="48">
      <c r="A248" s="19" t="s">
        <v>249</v>
      </c>
      <c r="B248" s="20" t="s">
        <v>250</v>
      </c>
      <c r="C248" s="20" t="s">
        <v>13</v>
      </c>
      <c r="D248" s="21">
        <f>D252+D253</f>
        <v>303000</v>
      </c>
      <c r="E248" s="22">
        <f>E252+E253</f>
        <v>0</v>
      </c>
      <c r="F248" s="22">
        <f>F252+F253</f>
        <v>0</v>
      </c>
      <c r="G248" s="22">
        <f>G252+G253</f>
        <v>0</v>
      </c>
      <c r="H248" s="22"/>
      <c r="I248" s="22"/>
      <c r="K248" s="93"/>
    </row>
    <row r="249" spans="1:11" ht="24">
      <c r="A249" s="23" t="s">
        <v>251</v>
      </c>
      <c r="B249" s="24" t="s">
        <v>252</v>
      </c>
      <c r="C249" s="24" t="s">
        <v>13</v>
      </c>
      <c r="D249" s="25">
        <f>D250</f>
        <v>303000</v>
      </c>
      <c r="E249" s="27">
        <f>E250</f>
        <v>0</v>
      </c>
      <c r="F249" s="27">
        <f>F250</f>
        <v>0</v>
      </c>
      <c r="G249" s="27">
        <f>G250</f>
        <v>0</v>
      </c>
      <c r="H249" s="27"/>
      <c r="I249" s="27"/>
      <c r="K249" s="93"/>
    </row>
    <row r="250" spans="1:11" ht="24">
      <c r="A250" s="23" t="s">
        <v>16</v>
      </c>
      <c r="B250" s="24" t="s">
        <v>253</v>
      </c>
      <c r="C250" s="24" t="s">
        <v>13</v>
      </c>
      <c r="D250" s="25">
        <f>D252</f>
        <v>303000</v>
      </c>
      <c r="E250" s="27">
        <f>E252</f>
        <v>0</v>
      </c>
      <c r="F250" s="27">
        <f>F252</f>
        <v>0</v>
      </c>
      <c r="G250" s="27">
        <f>G252</f>
        <v>0</v>
      </c>
      <c r="H250" s="27"/>
      <c r="I250" s="27"/>
      <c r="K250" s="93"/>
    </row>
    <row r="251" spans="1:11" ht="27.75" customHeight="1">
      <c r="A251" s="23" t="s">
        <v>18</v>
      </c>
      <c r="B251" s="24" t="s">
        <v>253</v>
      </c>
      <c r="C251" s="24" t="s">
        <v>19</v>
      </c>
      <c r="D251" s="25">
        <f>D252</f>
        <v>303000</v>
      </c>
      <c r="E251" s="27">
        <f>E252</f>
        <v>0</v>
      </c>
      <c r="F251" s="27">
        <f>F252</f>
        <v>0</v>
      </c>
      <c r="G251" s="27">
        <f>G252</f>
        <v>0</v>
      </c>
      <c r="H251" s="27"/>
      <c r="I251" s="27"/>
      <c r="K251" s="93"/>
    </row>
    <row r="252" spans="1:11" ht="35.25" customHeight="1">
      <c r="A252" s="23" t="s">
        <v>20</v>
      </c>
      <c r="B252" s="24" t="s">
        <v>253</v>
      </c>
      <c r="C252" s="24" t="s">
        <v>21</v>
      </c>
      <c r="D252" s="25">
        <v>303000</v>
      </c>
      <c r="E252" s="26"/>
      <c r="F252" s="26"/>
      <c r="G252" s="26"/>
      <c r="H252" s="27"/>
      <c r="I252" s="27"/>
      <c r="K252" s="93"/>
    </row>
    <row r="253" spans="1:11" ht="34.5" customHeight="1" hidden="1">
      <c r="A253" s="23" t="s">
        <v>254</v>
      </c>
      <c r="B253" s="24" t="s">
        <v>255</v>
      </c>
      <c r="C253" s="24" t="s">
        <v>13</v>
      </c>
      <c r="D253" s="25">
        <f>D254</f>
        <v>0</v>
      </c>
      <c r="E253" s="26"/>
      <c r="F253" s="26"/>
      <c r="G253" s="26"/>
      <c r="H253" s="27"/>
      <c r="I253" s="27"/>
      <c r="K253" s="93"/>
    </row>
    <row r="254" spans="1:11" ht="24" hidden="1">
      <c r="A254" s="23" t="s">
        <v>16</v>
      </c>
      <c r="B254" s="24" t="s">
        <v>256</v>
      </c>
      <c r="C254" s="24" t="s">
        <v>13</v>
      </c>
      <c r="D254" s="25">
        <f>D256</f>
        <v>0</v>
      </c>
      <c r="E254" s="26"/>
      <c r="F254" s="26"/>
      <c r="G254" s="26"/>
      <c r="H254" s="27"/>
      <c r="I254" s="27"/>
      <c r="K254" s="93"/>
    </row>
    <row r="255" spans="1:11" ht="29.25" customHeight="1" hidden="1">
      <c r="A255" s="23" t="s">
        <v>18</v>
      </c>
      <c r="B255" s="24" t="s">
        <v>256</v>
      </c>
      <c r="C255" s="24" t="s">
        <v>19</v>
      </c>
      <c r="D255" s="25">
        <f>D256</f>
        <v>0</v>
      </c>
      <c r="E255" s="26"/>
      <c r="F255" s="26"/>
      <c r="G255" s="26"/>
      <c r="H255" s="27"/>
      <c r="I255" s="27"/>
      <c r="K255" s="93"/>
    </row>
    <row r="256" spans="1:11" ht="36" hidden="1">
      <c r="A256" s="23" t="s">
        <v>20</v>
      </c>
      <c r="B256" s="24" t="s">
        <v>256</v>
      </c>
      <c r="C256" s="24" t="s">
        <v>21</v>
      </c>
      <c r="D256" s="25">
        <v>0</v>
      </c>
      <c r="E256" s="26"/>
      <c r="F256" s="26"/>
      <c r="G256" s="26"/>
      <c r="H256" s="27"/>
      <c r="I256" s="27"/>
      <c r="K256" s="93"/>
    </row>
    <row r="257" spans="1:11" ht="15.75">
      <c r="A257" s="52" t="s">
        <v>257</v>
      </c>
      <c r="B257" s="53"/>
      <c r="C257" s="54"/>
      <c r="D257" s="16">
        <f>D258+D263+D275+D283+D288+D291+D297+D336+D314+D268+D308+D269</f>
        <v>32182745.6</v>
      </c>
      <c r="E257" s="16">
        <f>E258+E263+E275+E283+E288+E291+E297+E336+E314+E268+E308</f>
        <v>0</v>
      </c>
      <c r="F257" s="16">
        <f>F258+F263+F275+F283+F288+F291+F297+F336+F314+F268+F308</f>
        <v>0</v>
      </c>
      <c r="G257" s="16">
        <f>G258+G263+G275+G283+G288+G291+G297+G336+G314+G268+G308</f>
        <v>0</v>
      </c>
      <c r="H257" s="16"/>
      <c r="I257" s="16"/>
      <c r="K257" s="93"/>
    </row>
    <row r="258" spans="1:11" ht="24">
      <c r="A258" s="19" t="s">
        <v>258</v>
      </c>
      <c r="B258" s="20" t="s">
        <v>259</v>
      </c>
      <c r="C258" s="20" t="s">
        <v>13</v>
      </c>
      <c r="D258" s="21">
        <f>D259</f>
        <v>1090199.45</v>
      </c>
      <c r="E258" s="22">
        <f>E259</f>
        <v>0</v>
      </c>
      <c r="F258" s="22">
        <f>F259</f>
        <v>0</v>
      </c>
      <c r="G258" s="22">
        <f>G259</f>
        <v>0</v>
      </c>
      <c r="H258" s="22"/>
      <c r="I258" s="22"/>
      <c r="K258" s="93"/>
    </row>
    <row r="259" spans="1:11" ht="12.75">
      <c r="A259" s="23" t="s">
        <v>260</v>
      </c>
      <c r="B259" s="24" t="s">
        <v>261</v>
      </c>
      <c r="C259" s="24" t="s">
        <v>13</v>
      </c>
      <c r="D259" s="25">
        <f>D262</f>
        <v>1090199.45</v>
      </c>
      <c r="E259" s="27">
        <f>E262</f>
        <v>0</v>
      </c>
      <c r="F259" s="27">
        <f>F262</f>
        <v>0</v>
      </c>
      <c r="G259" s="27">
        <f>G262</f>
        <v>0</v>
      </c>
      <c r="H259" s="27"/>
      <c r="I259" s="27"/>
      <c r="K259" s="93"/>
    </row>
    <row r="260" spans="1:11" ht="24">
      <c r="A260" s="23" t="s">
        <v>262</v>
      </c>
      <c r="B260" s="24" t="s">
        <v>263</v>
      </c>
      <c r="C260" s="24" t="s">
        <v>13</v>
      </c>
      <c r="D260" s="25">
        <f>D262</f>
        <v>1090199.45</v>
      </c>
      <c r="E260" s="27">
        <f>E262</f>
        <v>0</v>
      </c>
      <c r="F260" s="27">
        <f>F262</f>
        <v>0</v>
      </c>
      <c r="G260" s="27">
        <f>G262</f>
        <v>0</v>
      </c>
      <c r="H260" s="27"/>
      <c r="I260" s="27"/>
      <c r="K260" s="93"/>
    </row>
    <row r="261" spans="1:11" ht="60">
      <c r="A261" s="23" t="s">
        <v>57</v>
      </c>
      <c r="B261" s="24" t="s">
        <v>263</v>
      </c>
      <c r="C261" s="24" t="s">
        <v>58</v>
      </c>
      <c r="D261" s="25">
        <f>D262</f>
        <v>1090199.45</v>
      </c>
      <c r="E261" s="27">
        <f>E262</f>
        <v>0</v>
      </c>
      <c r="F261" s="27">
        <f>F262</f>
        <v>0</v>
      </c>
      <c r="G261" s="27">
        <f>G262</f>
        <v>0</v>
      </c>
      <c r="H261" s="27"/>
      <c r="I261" s="27"/>
      <c r="K261" s="93"/>
    </row>
    <row r="262" spans="1:11" ht="24">
      <c r="A262" s="23" t="s">
        <v>264</v>
      </c>
      <c r="B262" s="24" t="s">
        <v>263</v>
      </c>
      <c r="C262" s="24" t="s">
        <v>265</v>
      </c>
      <c r="D262" s="25">
        <f>840853.8+249345.65</f>
        <v>1090199.45</v>
      </c>
      <c r="E262" s="26"/>
      <c r="F262" s="26"/>
      <c r="G262" s="26"/>
      <c r="H262" s="27"/>
      <c r="I262" s="27"/>
      <c r="K262" s="93"/>
    </row>
    <row r="263" spans="1:11" ht="12.75" hidden="1">
      <c r="A263" s="19" t="s">
        <v>266</v>
      </c>
      <c r="B263" s="20" t="s">
        <v>267</v>
      </c>
      <c r="C263" s="20" t="s">
        <v>13</v>
      </c>
      <c r="D263" s="21">
        <f>D267</f>
        <v>0</v>
      </c>
      <c r="E263" s="22">
        <f>E267</f>
        <v>0</v>
      </c>
      <c r="F263" s="22">
        <f>F267</f>
        <v>0</v>
      </c>
      <c r="G263" s="22">
        <f>G267</f>
        <v>0</v>
      </c>
      <c r="H263" s="22"/>
      <c r="I263" s="22"/>
      <c r="K263" s="93"/>
    </row>
    <row r="264" spans="1:11" ht="12.75" hidden="1">
      <c r="A264" s="23" t="s">
        <v>268</v>
      </c>
      <c r="B264" s="24" t="s">
        <v>269</v>
      </c>
      <c r="C264" s="24" t="s">
        <v>13</v>
      </c>
      <c r="D264" s="25">
        <f>D267</f>
        <v>0</v>
      </c>
      <c r="E264" s="27">
        <f>E267</f>
        <v>0</v>
      </c>
      <c r="F264" s="27">
        <f>F267</f>
        <v>0</v>
      </c>
      <c r="G264" s="27">
        <f>G267</f>
        <v>0</v>
      </c>
      <c r="H264" s="27"/>
      <c r="I264" s="27"/>
      <c r="K264" s="93"/>
    </row>
    <row r="265" spans="1:11" ht="24" hidden="1">
      <c r="A265" s="23" t="s">
        <v>262</v>
      </c>
      <c r="B265" s="24" t="s">
        <v>270</v>
      </c>
      <c r="C265" s="24" t="s">
        <v>13</v>
      </c>
      <c r="D265" s="25">
        <f>D267</f>
        <v>0</v>
      </c>
      <c r="E265" s="27">
        <f>E267</f>
        <v>0</v>
      </c>
      <c r="F265" s="27">
        <f>F267</f>
        <v>0</v>
      </c>
      <c r="G265" s="27">
        <f>G267</f>
        <v>0</v>
      </c>
      <c r="H265" s="27"/>
      <c r="I265" s="27"/>
      <c r="K265" s="93"/>
    </row>
    <row r="266" spans="1:11" ht="60" hidden="1">
      <c r="A266" s="23" t="s">
        <v>57</v>
      </c>
      <c r="B266" s="24" t="s">
        <v>270</v>
      </c>
      <c r="C266" s="24" t="s">
        <v>58</v>
      </c>
      <c r="D266" s="25">
        <f>D267</f>
        <v>0</v>
      </c>
      <c r="E266" s="27">
        <f>E267</f>
        <v>0</v>
      </c>
      <c r="F266" s="27">
        <f>F267</f>
        <v>0</v>
      </c>
      <c r="G266" s="27">
        <f>G267</f>
        <v>0</v>
      </c>
      <c r="H266" s="27"/>
      <c r="I266" s="27"/>
      <c r="K266" s="93"/>
    </row>
    <row r="267" spans="1:11" ht="24" hidden="1">
      <c r="A267" s="23" t="s">
        <v>264</v>
      </c>
      <c r="B267" s="24" t="s">
        <v>270</v>
      </c>
      <c r="C267" s="24" t="s">
        <v>265</v>
      </c>
      <c r="D267" s="25">
        <v>0</v>
      </c>
      <c r="E267" s="26"/>
      <c r="F267" s="26"/>
      <c r="G267" s="26"/>
      <c r="H267" s="27"/>
      <c r="I267" s="27"/>
      <c r="K267" s="93"/>
    </row>
    <row r="268" spans="1:11" ht="0.75" customHeight="1">
      <c r="A268" s="55" t="s">
        <v>271</v>
      </c>
      <c r="B268" s="20" t="s">
        <v>272</v>
      </c>
      <c r="C268" s="20" t="s">
        <v>13</v>
      </c>
      <c r="D268" s="21">
        <v>0</v>
      </c>
      <c r="E268" s="56"/>
      <c r="F268" s="56"/>
      <c r="G268" s="56"/>
      <c r="H268" s="22"/>
      <c r="I268" s="22"/>
      <c r="K268" s="93"/>
    </row>
    <row r="269" spans="1:11" s="57" customFormat="1" ht="24">
      <c r="A269" s="55" t="s">
        <v>273</v>
      </c>
      <c r="B269" s="20" t="s">
        <v>274</v>
      </c>
      <c r="C269" s="20" t="s">
        <v>13</v>
      </c>
      <c r="D269" s="21">
        <f>D270</f>
        <v>199700</v>
      </c>
      <c r="E269" s="56"/>
      <c r="F269" s="56"/>
      <c r="G269" s="56"/>
      <c r="H269" s="22"/>
      <c r="I269" s="22"/>
      <c r="K269" s="93"/>
    </row>
    <row r="270" spans="1:11" ht="24">
      <c r="A270" s="32" t="s">
        <v>275</v>
      </c>
      <c r="B270" s="24" t="s">
        <v>276</v>
      </c>
      <c r="C270" s="24" t="s">
        <v>13</v>
      </c>
      <c r="D270" s="25">
        <f>D271</f>
        <v>199700</v>
      </c>
      <c r="E270" s="26"/>
      <c r="F270" s="26"/>
      <c r="G270" s="26"/>
      <c r="H270" s="27"/>
      <c r="I270" s="27"/>
      <c r="K270" s="93"/>
    </row>
    <row r="271" spans="1:11" ht="24">
      <c r="A271" s="32" t="s">
        <v>277</v>
      </c>
      <c r="B271" s="24" t="s">
        <v>278</v>
      </c>
      <c r="C271" s="24" t="s">
        <v>13</v>
      </c>
      <c r="D271" s="25">
        <f>D272</f>
        <v>199700</v>
      </c>
      <c r="E271" s="26"/>
      <c r="F271" s="26"/>
      <c r="G271" s="26"/>
      <c r="H271" s="27"/>
      <c r="I271" s="27"/>
      <c r="K271" s="93"/>
    </row>
    <row r="272" spans="1:11" ht="24">
      <c r="A272" s="32" t="s">
        <v>18</v>
      </c>
      <c r="B272" s="24" t="s">
        <v>278</v>
      </c>
      <c r="C272" s="24" t="s">
        <v>19</v>
      </c>
      <c r="D272" s="25">
        <f>D273</f>
        <v>199700</v>
      </c>
      <c r="E272" s="26"/>
      <c r="F272" s="26"/>
      <c r="G272" s="26"/>
      <c r="H272" s="27"/>
      <c r="I272" s="27"/>
      <c r="K272" s="93"/>
    </row>
    <row r="273" spans="1:11" ht="36">
      <c r="A273" s="32" t="s">
        <v>20</v>
      </c>
      <c r="B273" s="24" t="s">
        <v>278</v>
      </c>
      <c r="C273" s="24" t="s">
        <v>21</v>
      </c>
      <c r="D273" s="25">
        <v>199700</v>
      </c>
      <c r="E273" s="26"/>
      <c r="F273" s="26"/>
      <c r="G273" s="26"/>
      <c r="H273" s="27"/>
      <c r="I273" s="27"/>
      <c r="K273" s="93"/>
    </row>
    <row r="274" spans="1:11" ht="48">
      <c r="A274" s="19" t="s">
        <v>279</v>
      </c>
      <c r="B274" s="20" t="s">
        <v>272</v>
      </c>
      <c r="C274" s="20" t="s">
        <v>13</v>
      </c>
      <c r="D274" s="21">
        <f>D275+D283</f>
        <v>29100856.150000002</v>
      </c>
      <c r="E274" s="22">
        <f>E275+E283</f>
        <v>0</v>
      </c>
      <c r="F274" s="22">
        <f>F275+F283</f>
        <v>0</v>
      </c>
      <c r="G274" s="22">
        <f>G275+G283</f>
        <v>0</v>
      </c>
      <c r="H274" s="22"/>
      <c r="I274" s="22"/>
      <c r="K274" s="93"/>
    </row>
    <row r="275" spans="1:11" ht="24">
      <c r="A275" s="19" t="s">
        <v>280</v>
      </c>
      <c r="B275" s="20" t="s">
        <v>281</v>
      </c>
      <c r="C275" s="20" t="s">
        <v>13</v>
      </c>
      <c r="D275" s="21">
        <f>D276</f>
        <v>28995856.150000002</v>
      </c>
      <c r="E275" s="22">
        <f>E276</f>
        <v>0</v>
      </c>
      <c r="F275" s="22">
        <f>F276</f>
        <v>0</v>
      </c>
      <c r="G275" s="22">
        <f>G276</f>
        <v>0</v>
      </c>
      <c r="H275" s="22"/>
      <c r="I275" s="22"/>
      <c r="K275" s="93"/>
    </row>
    <row r="276" spans="1:11" ht="24">
      <c r="A276" s="23" t="s">
        <v>262</v>
      </c>
      <c r="B276" s="24" t="s">
        <v>282</v>
      </c>
      <c r="C276" s="24" t="s">
        <v>13</v>
      </c>
      <c r="D276" s="25">
        <f>D278+D280+D281</f>
        <v>28995856.150000002</v>
      </c>
      <c r="E276" s="27">
        <f>E278+E280+E281</f>
        <v>0</v>
      </c>
      <c r="F276" s="27">
        <f>F278+F280+F281</f>
        <v>0</v>
      </c>
      <c r="G276" s="27">
        <f>G278+G280+G281</f>
        <v>0</v>
      </c>
      <c r="H276" s="27"/>
      <c r="I276" s="27"/>
      <c r="K276" s="93"/>
    </row>
    <row r="277" spans="1:11" ht="60" customHeight="1">
      <c r="A277" s="23" t="s">
        <v>57</v>
      </c>
      <c r="B277" s="24" t="s">
        <v>282</v>
      </c>
      <c r="C277" s="24" t="s">
        <v>58</v>
      </c>
      <c r="D277" s="25">
        <f>D278</f>
        <v>26692812.53</v>
      </c>
      <c r="E277" s="26"/>
      <c r="F277" s="26"/>
      <c r="G277" s="26"/>
      <c r="H277" s="27"/>
      <c r="I277" s="27"/>
      <c r="K277" s="93"/>
    </row>
    <row r="278" spans="1:11" ht="24">
      <c r="A278" s="23" t="s">
        <v>264</v>
      </c>
      <c r="B278" s="24" t="s">
        <v>282</v>
      </c>
      <c r="C278" s="24" t="s">
        <v>265</v>
      </c>
      <c r="D278" s="25">
        <f>6067254.34+741353.52+19884204.66+0.01</f>
        <v>26692812.53</v>
      </c>
      <c r="E278" s="26"/>
      <c r="F278" s="26"/>
      <c r="G278" s="26"/>
      <c r="H278" s="27"/>
      <c r="I278" s="27"/>
      <c r="K278" s="93"/>
    </row>
    <row r="279" spans="1:11" ht="24">
      <c r="A279" s="23" t="s">
        <v>18</v>
      </c>
      <c r="B279" s="24" t="s">
        <v>282</v>
      </c>
      <c r="C279" s="24" t="s">
        <v>19</v>
      </c>
      <c r="D279" s="25">
        <f>D280</f>
        <v>2283043.62</v>
      </c>
      <c r="E279" s="27">
        <f>E280</f>
        <v>0</v>
      </c>
      <c r="F279" s="27">
        <f>F280</f>
        <v>0</v>
      </c>
      <c r="G279" s="27">
        <f>G280</f>
        <v>0</v>
      </c>
      <c r="H279" s="27"/>
      <c r="I279" s="27"/>
      <c r="K279" s="93"/>
    </row>
    <row r="280" spans="1:11" ht="36">
      <c r="A280" s="23" t="s">
        <v>20</v>
      </c>
      <c r="B280" s="24" t="s">
        <v>282</v>
      </c>
      <c r="C280" s="24" t="s">
        <v>21</v>
      </c>
      <c r="D280" s="25">
        <f>255639+2027404.62</f>
        <v>2283043.62</v>
      </c>
      <c r="E280" s="26"/>
      <c r="F280" s="26"/>
      <c r="G280" s="26"/>
      <c r="H280" s="27"/>
      <c r="I280" s="27"/>
      <c r="K280" s="93"/>
    </row>
    <row r="281" spans="1:11" ht="12.75">
      <c r="A281" s="23" t="s">
        <v>61</v>
      </c>
      <c r="B281" s="24" t="s">
        <v>282</v>
      </c>
      <c r="C281" s="24" t="s">
        <v>62</v>
      </c>
      <c r="D281" s="25">
        <f>D282</f>
        <v>20000</v>
      </c>
      <c r="E281" s="27">
        <f>E282</f>
        <v>0</v>
      </c>
      <c r="F281" s="27">
        <f>F282</f>
        <v>0</v>
      </c>
      <c r="G281" s="27">
        <f>G282</f>
        <v>0</v>
      </c>
      <c r="H281" s="27"/>
      <c r="I281" s="27"/>
      <c r="K281" s="93"/>
    </row>
    <row r="282" spans="1:11" ht="18.75" customHeight="1">
      <c r="A282" s="23" t="s">
        <v>65</v>
      </c>
      <c r="B282" s="24" t="s">
        <v>282</v>
      </c>
      <c r="C282" s="24" t="s">
        <v>66</v>
      </c>
      <c r="D282" s="25">
        <v>20000</v>
      </c>
      <c r="E282" s="26"/>
      <c r="F282" s="26"/>
      <c r="G282" s="26"/>
      <c r="H282" s="27"/>
      <c r="I282" s="27"/>
      <c r="K282" s="93"/>
    </row>
    <row r="283" spans="1:11" ht="48">
      <c r="A283" s="19" t="s">
        <v>283</v>
      </c>
      <c r="B283" s="20" t="s">
        <v>284</v>
      </c>
      <c r="C283" s="20" t="s">
        <v>13</v>
      </c>
      <c r="D283" s="21">
        <f>D284</f>
        <v>105000</v>
      </c>
      <c r="E283" s="22">
        <f aca="true" t="shared" si="11" ref="E283:G284">E284</f>
        <v>0</v>
      </c>
      <c r="F283" s="22">
        <f t="shared" si="11"/>
        <v>0</v>
      </c>
      <c r="G283" s="22">
        <f t="shared" si="11"/>
        <v>0</v>
      </c>
      <c r="H283" s="22"/>
      <c r="I283" s="22"/>
      <c r="K283" s="93"/>
    </row>
    <row r="284" spans="1:11" ht="49.5" customHeight="1">
      <c r="A284" s="19" t="s">
        <v>285</v>
      </c>
      <c r="B284" s="20" t="s">
        <v>286</v>
      </c>
      <c r="C284" s="20" t="s">
        <v>13</v>
      </c>
      <c r="D284" s="21">
        <f>D285</f>
        <v>105000</v>
      </c>
      <c r="E284" s="22">
        <f t="shared" si="11"/>
        <v>0</v>
      </c>
      <c r="F284" s="22">
        <f t="shared" si="11"/>
        <v>0</v>
      </c>
      <c r="G284" s="22">
        <f t="shared" si="11"/>
        <v>0</v>
      </c>
      <c r="H284" s="22"/>
      <c r="I284" s="22"/>
      <c r="K284" s="93"/>
    </row>
    <row r="285" spans="1:11" ht="24">
      <c r="A285" s="23" t="s">
        <v>287</v>
      </c>
      <c r="B285" s="24" t="s">
        <v>288</v>
      </c>
      <c r="C285" s="24" t="s">
        <v>13</v>
      </c>
      <c r="D285" s="25">
        <f>D287</f>
        <v>105000</v>
      </c>
      <c r="E285" s="27">
        <f>E287</f>
        <v>0</v>
      </c>
      <c r="F285" s="27">
        <f>F287</f>
        <v>0</v>
      </c>
      <c r="G285" s="27">
        <f>G287</f>
        <v>0</v>
      </c>
      <c r="H285" s="27"/>
      <c r="I285" s="27"/>
      <c r="K285" s="93"/>
    </row>
    <row r="286" spans="1:11" ht="24">
      <c r="A286" s="23" t="s">
        <v>18</v>
      </c>
      <c r="B286" s="24" t="s">
        <v>288</v>
      </c>
      <c r="C286" s="24" t="s">
        <v>19</v>
      </c>
      <c r="D286" s="25">
        <f>D287</f>
        <v>105000</v>
      </c>
      <c r="E286" s="27">
        <f>E287</f>
        <v>0</v>
      </c>
      <c r="F286" s="27">
        <f>F287</f>
        <v>0</v>
      </c>
      <c r="G286" s="27">
        <f>G287</f>
        <v>0</v>
      </c>
      <c r="H286" s="27"/>
      <c r="I286" s="27"/>
      <c r="K286" s="93"/>
    </row>
    <row r="287" spans="1:11" ht="36">
      <c r="A287" s="23" t="s">
        <v>20</v>
      </c>
      <c r="B287" s="24" t="s">
        <v>288</v>
      </c>
      <c r="C287" s="24" t="s">
        <v>21</v>
      </c>
      <c r="D287" s="25">
        <v>105000</v>
      </c>
      <c r="E287" s="26"/>
      <c r="F287" s="26"/>
      <c r="G287" s="26"/>
      <c r="H287" s="27"/>
      <c r="I287" s="27"/>
      <c r="K287" s="93"/>
    </row>
    <row r="288" spans="1:11" ht="76.5" customHeight="1" hidden="1">
      <c r="A288" s="58" t="s">
        <v>289</v>
      </c>
      <c r="B288" s="20" t="s">
        <v>290</v>
      </c>
      <c r="C288" s="20" t="s">
        <v>13</v>
      </c>
      <c r="D288" s="21">
        <f>D289</f>
        <v>0</v>
      </c>
      <c r="E288" s="26"/>
      <c r="F288" s="26"/>
      <c r="G288" s="26"/>
      <c r="H288" s="27"/>
      <c r="I288" s="27"/>
      <c r="K288" s="93"/>
    </row>
    <row r="289" spans="1:11" ht="24" customHeight="1" hidden="1">
      <c r="A289" s="23" t="s">
        <v>18</v>
      </c>
      <c r="B289" s="24" t="s">
        <v>290</v>
      </c>
      <c r="C289" s="24" t="s">
        <v>19</v>
      </c>
      <c r="D289" s="25">
        <f>D290</f>
        <v>0</v>
      </c>
      <c r="E289" s="26"/>
      <c r="F289" s="26"/>
      <c r="G289" s="26"/>
      <c r="H289" s="27"/>
      <c r="I289" s="27"/>
      <c r="K289" s="93"/>
    </row>
    <row r="290" spans="1:11" ht="36" customHeight="1" hidden="1">
      <c r="A290" s="23" t="s">
        <v>20</v>
      </c>
      <c r="B290" s="24" t="s">
        <v>290</v>
      </c>
      <c r="C290" s="24" t="s">
        <v>21</v>
      </c>
      <c r="D290" s="25"/>
      <c r="E290" s="26"/>
      <c r="F290" s="26"/>
      <c r="G290" s="26"/>
      <c r="H290" s="27"/>
      <c r="I290" s="27"/>
      <c r="K290" s="93"/>
    </row>
    <row r="291" spans="1:11" ht="36">
      <c r="A291" s="19" t="s">
        <v>291</v>
      </c>
      <c r="B291" s="20" t="s">
        <v>272</v>
      </c>
      <c r="C291" s="20" t="s">
        <v>13</v>
      </c>
      <c r="D291" s="21">
        <f aca="true" t="shared" si="12" ref="D291:G292">D292</f>
        <v>67607</v>
      </c>
      <c r="E291" s="22">
        <f t="shared" si="12"/>
        <v>0</v>
      </c>
      <c r="F291" s="22">
        <f t="shared" si="12"/>
        <v>0</v>
      </c>
      <c r="G291" s="22">
        <f t="shared" si="12"/>
        <v>0</v>
      </c>
      <c r="H291" s="22"/>
      <c r="I291" s="22"/>
      <c r="K291" s="93"/>
    </row>
    <row r="292" spans="1:11" ht="12.75">
      <c r="A292" s="19" t="s">
        <v>292</v>
      </c>
      <c r="B292" s="20" t="s">
        <v>293</v>
      </c>
      <c r="C292" s="20" t="s">
        <v>13</v>
      </c>
      <c r="D292" s="21">
        <f t="shared" si="12"/>
        <v>67607</v>
      </c>
      <c r="E292" s="22">
        <f t="shared" si="12"/>
        <v>0</v>
      </c>
      <c r="F292" s="22">
        <f t="shared" si="12"/>
        <v>0</v>
      </c>
      <c r="G292" s="22">
        <f t="shared" si="12"/>
        <v>0</v>
      </c>
      <c r="H292" s="22"/>
      <c r="I292" s="22"/>
      <c r="K292" s="93"/>
    </row>
    <row r="293" spans="1:11" ht="12.75">
      <c r="A293" s="23" t="s">
        <v>294</v>
      </c>
      <c r="B293" s="24" t="s">
        <v>295</v>
      </c>
      <c r="C293" s="24" t="s">
        <v>13</v>
      </c>
      <c r="D293" s="25">
        <f>D296</f>
        <v>67607</v>
      </c>
      <c r="E293" s="27">
        <f>E296</f>
        <v>0</v>
      </c>
      <c r="F293" s="27">
        <f>F296</f>
        <v>0</v>
      </c>
      <c r="G293" s="27">
        <f>G296</f>
        <v>0</v>
      </c>
      <c r="H293" s="27"/>
      <c r="I293" s="27"/>
      <c r="K293" s="93"/>
    </row>
    <row r="294" spans="1:11" ht="36">
      <c r="A294" s="23" t="s">
        <v>296</v>
      </c>
      <c r="B294" s="24" t="s">
        <v>297</v>
      </c>
      <c r="C294" s="24" t="s">
        <v>13</v>
      </c>
      <c r="D294" s="25">
        <f>D296</f>
        <v>67607</v>
      </c>
      <c r="E294" s="27">
        <f>E296</f>
        <v>0</v>
      </c>
      <c r="F294" s="27">
        <f>F296</f>
        <v>0</v>
      </c>
      <c r="G294" s="27">
        <f>G296</f>
        <v>0</v>
      </c>
      <c r="H294" s="27"/>
      <c r="I294" s="27"/>
      <c r="K294" s="93"/>
    </row>
    <row r="295" spans="1:11" ht="12.75">
      <c r="A295" s="32" t="s">
        <v>41</v>
      </c>
      <c r="B295" s="24" t="s">
        <v>297</v>
      </c>
      <c r="C295" s="24" t="s">
        <v>42</v>
      </c>
      <c r="D295" s="25">
        <f>D296</f>
        <v>67607</v>
      </c>
      <c r="E295" s="27">
        <f>E296</f>
        <v>0</v>
      </c>
      <c r="F295" s="27">
        <f>F296</f>
        <v>0</v>
      </c>
      <c r="G295" s="27">
        <f>G296</f>
        <v>0</v>
      </c>
      <c r="H295" s="27"/>
      <c r="I295" s="27"/>
      <c r="K295" s="93"/>
    </row>
    <row r="296" spans="1:11" ht="12.75">
      <c r="A296" s="32" t="s">
        <v>43</v>
      </c>
      <c r="B296" s="24" t="s">
        <v>297</v>
      </c>
      <c r="C296" s="24" t="s">
        <v>44</v>
      </c>
      <c r="D296" s="25">
        <v>67607</v>
      </c>
      <c r="E296" s="26"/>
      <c r="F296" s="26"/>
      <c r="G296" s="26"/>
      <c r="H296" s="27"/>
      <c r="I296" s="27"/>
      <c r="K296" s="93"/>
    </row>
    <row r="297" spans="1:11" ht="12.75">
      <c r="A297" s="19" t="s">
        <v>298</v>
      </c>
      <c r="B297" s="20" t="s">
        <v>272</v>
      </c>
      <c r="C297" s="20" t="s">
        <v>13</v>
      </c>
      <c r="D297" s="21">
        <f>D301+D298</f>
        <v>964990</v>
      </c>
      <c r="E297" s="22">
        <f>E301</f>
        <v>0</v>
      </c>
      <c r="F297" s="22">
        <f>F301</f>
        <v>0</v>
      </c>
      <c r="G297" s="22">
        <f>G301</f>
        <v>0</v>
      </c>
      <c r="H297" s="22"/>
      <c r="I297" s="22"/>
      <c r="K297" s="93"/>
    </row>
    <row r="298" spans="1:11" ht="24">
      <c r="A298" s="23" t="s">
        <v>299</v>
      </c>
      <c r="B298" s="24" t="s">
        <v>300</v>
      </c>
      <c r="C298" s="24" t="s">
        <v>13</v>
      </c>
      <c r="D298" s="25">
        <f>D299</f>
        <v>364990</v>
      </c>
      <c r="E298" s="22"/>
      <c r="F298" s="22"/>
      <c r="G298" s="22"/>
      <c r="H298" s="22"/>
      <c r="I298" s="22"/>
      <c r="K298" s="93"/>
    </row>
    <row r="299" spans="1:11" ht="24">
      <c r="A299" s="23" t="s">
        <v>18</v>
      </c>
      <c r="B299" s="24" t="s">
        <v>300</v>
      </c>
      <c r="C299" s="24" t="s">
        <v>19</v>
      </c>
      <c r="D299" s="25">
        <f>D300</f>
        <v>364990</v>
      </c>
      <c r="E299" s="22"/>
      <c r="F299" s="22"/>
      <c r="G299" s="22"/>
      <c r="H299" s="22"/>
      <c r="I299" s="22"/>
      <c r="K299" s="93"/>
    </row>
    <row r="300" spans="1:11" ht="36">
      <c r="A300" s="23" t="s">
        <v>20</v>
      </c>
      <c r="B300" s="24" t="s">
        <v>300</v>
      </c>
      <c r="C300" s="24" t="s">
        <v>21</v>
      </c>
      <c r="D300" s="25">
        <v>364990</v>
      </c>
      <c r="E300" s="22"/>
      <c r="F300" s="22"/>
      <c r="G300" s="22"/>
      <c r="H300" s="22"/>
      <c r="I300" s="22"/>
      <c r="K300" s="93"/>
    </row>
    <row r="301" spans="1:11" ht="13.5" customHeight="1">
      <c r="A301" s="19" t="s">
        <v>301</v>
      </c>
      <c r="B301" s="20" t="s">
        <v>302</v>
      </c>
      <c r="C301" s="20" t="s">
        <v>13</v>
      </c>
      <c r="D301" s="21">
        <f>D305+D302</f>
        <v>600000</v>
      </c>
      <c r="E301" s="22">
        <f>E305</f>
        <v>0</v>
      </c>
      <c r="F301" s="22">
        <f>F305</f>
        <v>0</v>
      </c>
      <c r="G301" s="22">
        <f>G305</f>
        <v>0</v>
      </c>
      <c r="H301" s="22"/>
      <c r="I301" s="22"/>
      <c r="K301" s="93"/>
    </row>
    <row r="302" spans="1:11" ht="22.5" customHeight="1">
      <c r="A302" s="23" t="s">
        <v>303</v>
      </c>
      <c r="B302" s="24" t="s">
        <v>304</v>
      </c>
      <c r="C302" s="24" t="s">
        <v>13</v>
      </c>
      <c r="D302" s="25">
        <f>D303</f>
        <v>100000</v>
      </c>
      <c r="E302" s="22"/>
      <c r="F302" s="22"/>
      <c r="G302" s="22"/>
      <c r="H302" s="22"/>
      <c r="I302" s="22"/>
      <c r="K302" s="93"/>
    </row>
    <row r="303" spans="1:11" ht="26.25" customHeight="1">
      <c r="A303" s="23" t="s">
        <v>18</v>
      </c>
      <c r="B303" s="24" t="s">
        <v>304</v>
      </c>
      <c r="C303" s="24" t="s">
        <v>19</v>
      </c>
      <c r="D303" s="25">
        <f>D304</f>
        <v>100000</v>
      </c>
      <c r="E303" s="22"/>
      <c r="F303" s="22"/>
      <c r="G303" s="22"/>
      <c r="H303" s="22"/>
      <c r="I303" s="22"/>
      <c r="K303" s="93"/>
    </row>
    <row r="304" spans="1:11" ht="23.25" customHeight="1">
      <c r="A304" s="23" t="s">
        <v>20</v>
      </c>
      <c r="B304" s="24" t="s">
        <v>304</v>
      </c>
      <c r="C304" s="24" t="s">
        <v>21</v>
      </c>
      <c r="D304" s="25">
        <f>50000+50000</f>
        <v>100000</v>
      </c>
      <c r="E304" s="22"/>
      <c r="F304" s="22"/>
      <c r="G304" s="22"/>
      <c r="H304" s="22"/>
      <c r="I304" s="22"/>
      <c r="K304" s="93"/>
    </row>
    <row r="305" spans="1:11" ht="24">
      <c r="A305" s="23" t="s">
        <v>305</v>
      </c>
      <c r="B305" s="24" t="s">
        <v>306</v>
      </c>
      <c r="C305" s="24" t="s">
        <v>13</v>
      </c>
      <c r="D305" s="25">
        <f>D307</f>
        <v>500000</v>
      </c>
      <c r="E305" s="27">
        <f>E307</f>
        <v>0</v>
      </c>
      <c r="F305" s="27">
        <f>F307</f>
        <v>0</v>
      </c>
      <c r="G305" s="27">
        <f>G307</f>
        <v>0</v>
      </c>
      <c r="H305" s="27"/>
      <c r="I305" s="27"/>
      <c r="K305" s="93"/>
    </row>
    <row r="306" spans="1:11" ht="12" customHeight="1">
      <c r="A306" s="23" t="s">
        <v>61</v>
      </c>
      <c r="B306" s="24" t="s">
        <v>306</v>
      </c>
      <c r="C306" s="24" t="s">
        <v>62</v>
      </c>
      <c r="D306" s="25">
        <f>D307</f>
        <v>500000</v>
      </c>
      <c r="E306" s="27">
        <f>E307</f>
        <v>0</v>
      </c>
      <c r="F306" s="27">
        <f>F307</f>
        <v>0</v>
      </c>
      <c r="G306" s="27">
        <f>G307</f>
        <v>0</v>
      </c>
      <c r="H306" s="27"/>
      <c r="I306" s="27"/>
      <c r="K306" s="93"/>
    </row>
    <row r="307" spans="1:11" ht="12.75">
      <c r="A307" s="23" t="s">
        <v>307</v>
      </c>
      <c r="B307" s="24" t="s">
        <v>306</v>
      </c>
      <c r="C307" s="24" t="s">
        <v>308</v>
      </c>
      <c r="D307" s="25">
        <v>500000</v>
      </c>
      <c r="E307" s="59"/>
      <c r="F307" s="26"/>
      <c r="G307" s="26"/>
      <c r="H307" s="27"/>
      <c r="I307" s="27"/>
      <c r="K307" s="93"/>
    </row>
    <row r="308" spans="1:11" ht="24" hidden="1">
      <c r="A308" s="19" t="s">
        <v>309</v>
      </c>
      <c r="B308" s="20" t="s">
        <v>272</v>
      </c>
      <c r="C308" s="20" t="s">
        <v>13</v>
      </c>
      <c r="D308" s="21">
        <f>D309</f>
        <v>0</v>
      </c>
      <c r="E308" s="22">
        <f>E309</f>
        <v>0</v>
      </c>
      <c r="F308" s="22">
        <f>F309</f>
        <v>0</v>
      </c>
      <c r="G308" s="22">
        <f>G309</f>
        <v>0</v>
      </c>
      <c r="H308" s="22"/>
      <c r="I308" s="22"/>
      <c r="K308" s="93"/>
    </row>
    <row r="309" spans="1:11" ht="24" hidden="1">
      <c r="A309" s="19" t="s">
        <v>310</v>
      </c>
      <c r="B309" s="20" t="s">
        <v>272</v>
      </c>
      <c r="C309" s="20" t="s">
        <v>13</v>
      </c>
      <c r="D309" s="21">
        <f>D310</f>
        <v>0</v>
      </c>
      <c r="E309" s="22">
        <f aca="true" t="shared" si="13" ref="E309:G312">E310</f>
        <v>0</v>
      </c>
      <c r="F309" s="22">
        <f t="shared" si="13"/>
        <v>0</v>
      </c>
      <c r="G309" s="22">
        <f t="shared" si="13"/>
        <v>0</v>
      </c>
      <c r="H309" s="22"/>
      <c r="I309" s="22"/>
      <c r="K309" s="93"/>
    </row>
    <row r="310" spans="1:11" ht="12.75" hidden="1">
      <c r="A310" s="23" t="s">
        <v>311</v>
      </c>
      <c r="B310" s="24" t="s">
        <v>312</v>
      </c>
      <c r="C310" s="24" t="s">
        <v>13</v>
      </c>
      <c r="D310" s="25">
        <f>D311</f>
        <v>0</v>
      </c>
      <c r="E310" s="27">
        <f t="shared" si="13"/>
        <v>0</v>
      </c>
      <c r="F310" s="27">
        <f t="shared" si="13"/>
        <v>0</v>
      </c>
      <c r="G310" s="27">
        <f t="shared" si="13"/>
        <v>0</v>
      </c>
      <c r="H310" s="27"/>
      <c r="I310" s="27"/>
      <c r="K310" s="93"/>
    </row>
    <row r="311" spans="1:11" ht="12.75" hidden="1">
      <c r="A311" s="23" t="s">
        <v>313</v>
      </c>
      <c r="B311" s="24" t="s">
        <v>314</v>
      </c>
      <c r="C311" s="24" t="s">
        <v>13</v>
      </c>
      <c r="D311" s="25">
        <f>D312</f>
        <v>0</v>
      </c>
      <c r="E311" s="27">
        <f t="shared" si="13"/>
        <v>0</v>
      </c>
      <c r="F311" s="27">
        <f t="shared" si="13"/>
        <v>0</v>
      </c>
      <c r="G311" s="27">
        <f t="shared" si="13"/>
        <v>0</v>
      </c>
      <c r="H311" s="27"/>
      <c r="I311" s="27"/>
      <c r="K311" s="93"/>
    </row>
    <row r="312" spans="1:11" ht="24" hidden="1">
      <c r="A312" s="23" t="s">
        <v>315</v>
      </c>
      <c r="B312" s="24" t="s">
        <v>314</v>
      </c>
      <c r="C312" s="24" t="s">
        <v>316</v>
      </c>
      <c r="D312" s="25">
        <f>D313</f>
        <v>0</v>
      </c>
      <c r="E312" s="27">
        <f t="shared" si="13"/>
        <v>0</v>
      </c>
      <c r="F312" s="27">
        <f t="shared" si="13"/>
        <v>0</v>
      </c>
      <c r="G312" s="27">
        <f t="shared" si="13"/>
        <v>0</v>
      </c>
      <c r="H312" s="27"/>
      <c r="I312" s="27"/>
      <c r="K312" s="93"/>
    </row>
    <row r="313" spans="1:11" ht="12.75" hidden="1">
      <c r="A313" s="23" t="s">
        <v>317</v>
      </c>
      <c r="B313" s="24" t="s">
        <v>314</v>
      </c>
      <c r="C313" s="24" t="s">
        <v>318</v>
      </c>
      <c r="D313" s="25">
        <v>0</v>
      </c>
      <c r="E313" s="59"/>
      <c r="F313" s="26"/>
      <c r="G313" s="26"/>
      <c r="H313" s="27"/>
      <c r="I313" s="27"/>
      <c r="K313" s="93"/>
    </row>
    <row r="314" spans="1:11" ht="24">
      <c r="A314" s="19" t="s">
        <v>319</v>
      </c>
      <c r="B314" s="20" t="s">
        <v>320</v>
      </c>
      <c r="C314" s="20" t="s">
        <v>13</v>
      </c>
      <c r="D314" s="21">
        <f>D325+D328+D332+D333</f>
        <v>759393</v>
      </c>
      <c r="E314" s="22">
        <f>E325+E328+E332</f>
        <v>0</v>
      </c>
      <c r="F314" s="22">
        <f>F325+F328+F332</f>
        <v>0</v>
      </c>
      <c r="G314" s="22">
        <f>G325+G328+G332</f>
        <v>0</v>
      </c>
      <c r="H314" s="22"/>
      <c r="I314" s="22"/>
      <c r="K314" s="93"/>
    </row>
    <row r="315" spans="1:11" ht="0.75" customHeight="1">
      <c r="A315" s="23" t="s">
        <v>321</v>
      </c>
      <c r="B315" s="24" t="s">
        <v>322</v>
      </c>
      <c r="C315" s="24" t="s">
        <v>13</v>
      </c>
      <c r="D315" s="25">
        <f>D318+D321</f>
        <v>0</v>
      </c>
      <c r="E315" s="26"/>
      <c r="F315" s="26"/>
      <c r="G315" s="26"/>
      <c r="H315" s="27"/>
      <c r="I315" s="27"/>
      <c r="K315" s="93"/>
    </row>
    <row r="316" spans="1:11" ht="51.75" customHeight="1" hidden="1">
      <c r="A316" s="51" t="s">
        <v>323</v>
      </c>
      <c r="B316" s="24" t="s">
        <v>324</v>
      </c>
      <c r="C316" s="24" t="s">
        <v>13</v>
      </c>
      <c r="D316" s="25">
        <f>D318</f>
        <v>0</v>
      </c>
      <c r="E316" s="26"/>
      <c r="F316" s="26"/>
      <c r="G316" s="26"/>
      <c r="H316" s="27"/>
      <c r="I316" s="27"/>
      <c r="K316" s="93"/>
    </row>
    <row r="317" spans="1:11" ht="12.75" hidden="1">
      <c r="A317" s="51" t="s">
        <v>41</v>
      </c>
      <c r="B317" s="24" t="s">
        <v>324</v>
      </c>
      <c r="C317" s="24" t="s">
        <v>19</v>
      </c>
      <c r="D317" s="25">
        <f>D318</f>
        <v>0</v>
      </c>
      <c r="E317" s="26"/>
      <c r="F317" s="26"/>
      <c r="G317" s="26"/>
      <c r="H317" s="27"/>
      <c r="I317" s="27"/>
      <c r="K317" s="93"/>
    </row>
    <row r="318" spans="1:11" ht="12.75" hidden="1">
      <c r="A318" s="34" t="s">
        <v>43</v>
      </c>
      <c r="B318" s="24" t="s">
        <v>324</v>
      </c>
      <c r="C318" s="24" t="s">
        <v>21</v>
      </c>
      <c r="D318" s="25">
        <v>0</v>
      </c>
      <c r="E318" s="26"/>
      <c r="F318" s="60"/>
      <c r="G318" s="26"/>
      <c r="H318" s="27"/>
      <c r="I318" s="27"/>
      <c r="K318" s="93"/>
    </row>
    <row r="319" spans="1:11" ht="36" hidden="1">
      <c r="A319" s="51" t="s">
        <v>325</v>
      </c>
      <c r="B319" s="61" t="s">
        <v>326</v>
      </c>
      <c r="C319" s="24" t="s">
        <v>13</v>
      </c>
      <c r="D319" s="25">
        <f>D321</f>
        <v>0</v>
      </c>
      <c r="E319" s="26"/>
      <c r="F319" s="26"/>
      <c r="G319" s="26"/>
      <c r="H319" s="27"/>
      <c r="I319" s="27"/>
      <c r="K319" s="93"/>
    </row>
    <row r="320" spans="1:11" ht="12.75" hidden="1">
      <c r="A320" s="51" t="s">
        <v>41</v>
      </c>
      <c r="B320" s="61" t="s">
        <v>326</v>
      </c>
      <c r="C320" s="24" t="s">
        <v>19</v>
      </c>
      <c r="D320" s="25">
        <f>D321</f>
        <v>0</v>
      </c>
      <c r="E320" s="26"/>
      <c r="F320" s="26"/>
      <c r="G320" s="26"/>
      <c r="H320" s="27"/>
      <c r="I320" s="27"/>
      <c r="K320" s="93"/>
    </row>
    <row r="321" spans="1:11" ht="12.75" hidden="1">
      <c r="A321" s="34" t="s">
        <v>43</v>
      </c>
      <c r="B321" s="61" t="s">
        <v>326</v>
      </c>
      <c r="C321" s="24" t="s">
        <v>21</v>
      </c>
      <c r="D321" s="25">
        <v>0</v>
      </c>
      <c r="E321" s="26"/>
      <c r="F321" s="26"/>
      <c r="G321" s="26"/>
      <c r="H321" s="27"/>
      <c r="I321" s="27"/>
      <c r="K321" s="93"/>
    </row>
    <row r="322" spans="1:11" ht="60">
      <c r="A322" s="34" t="s">
        <v>327</v>
      </c>
      <c r="B322" s="50" t="s">
        <v>322</v>
      </c>
      <c r="C322" s="24" t="s">
        <v>13</v>
      </c>
      <c r="D322" s="25">
        <f>SUM(D323+D329+D326+D333)</f>
        <v>759393</v>
      </c>
      <c r="E322" s="27">
        <f>E329</f>
        <v>0</v>
      </c>
      <c r="F322" s="27">
        <f>F329</f>
        <v>0</v>
      </c>
      <c r="G322" s="27">
        <f>G329</f>
        <v>0</v>
      </c>
      <c r="H322" s="27"/>
      <c r="I322" s="27"/>
      <c r="K322" s="93"/>
    </row>
    <row r="323" spans="1:11" ht="48">
      <c r="A323" s="30" t="s">
        <v>328</v>
      </c>
      <c r="B323" s="24" t="s">
        <v>329</v>
      </c>
      <c r="C323" s="24" t="s">
        <v>13</v>
      </c>
      <c r="D323" s="25">
        <f>D324</f>
        <v>2000</v>
      </c>
      <c r="E323" s="27">
        <f aca="true" t="shared" si="14" ref="E323:G324">E324</f>
        <v>0</v>
      </c>
      <c r="F323" s="27">
        <f t="shared" si="14"/>
        <v>0</v>
      </c>
      <c r="G323" s="27">
        <f t="shared" si="14"/>
        <v>0</v>
      </c>
      <c r="H323" s="27"/>
      <c r="I323" s="27"/>
      <c r="K323" s="93"/>
    </row>
    <row r="324" spans="1:11" ht="29.25" customHeight="1">
      <c r="A324" s="23" t="s">
        <v>18</v>
      </c>
      <c r="B324" s="24" t="s">
        <v>329</v>
      </c>
      <c r="C324" s="24" t="s">
        <v>19</v>
      </c>
      <c r="D324" s="25">
        <f>D325</f>
        <v>2000</v>
      </c>
      <c r="E324" s="27">
        <f t="shared" si="14"/>
        <v>0</v>
      </c>
      <c r="F324" s="27">
        <f t="shared" si="14"/>
        <v>0</v>
      </c>
      <c r="G324" s="27">
        <f t="shared" si="14"/>
        <v>0</v>
      </c>
      <c r="H324" s="27"/>
      <c r="I324" s="27"/>
      <c r="K324" s="93"/>
    </row>
    <row r="325" spans="1:11" ht="37.5" customHeight="1">
      <c r="A325" s="23" t="s">
        <v>20</v>
      </c>
      <c r="B325" s="24" t="s">
        <v>329</v>
      </c>
      <c r="C325" s="24" t="s">
        <v>21</v>
      </c>
      <c r="D325" s="25">
        <v>2000</v>
      </c>
      <c r="E325" s="26"/>
      <c r="F325" s="26"/>
      <c r="G325" s="26"/>
      <c r="H325" s="27"/>
      <c r="I325" s="27"/>
      <c r="K325" s="93"/>
    </row>
    <row r="326" spans="1:11" ht="37.5" customHeight="1">
      <c r="A326" s="30" t="s">
        <v>330</v>
      </c>
      <c r="B326" s="24" t="s">
        <v>331</v>
      </c>
      <c r="C326" s="24" t="s">
        <v>13</v>
      </c>
      <c r="D326" s="25">
        <f>D327</f>
        <v>68062</v>
      </c>
      <c r="E326" s="27">
        <f aca="true" t="shared" si="15" ref="E326:G327">E327</f>
        <v>0</v>
      </c>
      <c r="F326" s="27">
        <f t="shared" si="15"/>
        <v>0</v>
      </c>
      <c r="G326" s="27">
        <f t="shared" si="15"/>
        <v>0</v>
      </c>
      <c r="H326" s="27"/>
      <c r="I326" s="27"/>
      <c r="K326" s="93"/>
    </row>
    <row r="327" spans="1:11" ht="27" customHeight="1">
      <c r="A327" s="23" t="s">
        <v>18</v>
      </c>
      <c r="B327" s="24" t="s">
        <v>331</v>
      </c>
      <c r="C327" s="24" t="s">
        <v>19</v>
      </c>
      <c r="D327" s="25">
        <f>D328</f>
        <v>68062</v>
      </c>
      <c r="E327" s="27">
        <f t="shared" si="15"/>
        <v>0</v>
      </c>
      <c r="F327" s="27">
        <f t="shared" si="15"/>
        <v>0</v>
      </c>
      <c r="G327" s="27">
        <f t="shared" si="15"/>
        <v>0</v>
      </c>
      <c r="H327" s="27"/>
      <c r="I327" s="27"/>
      <c r="K327" s="93"/>
    </row>
    <row r="328" spans="1:11" ht="36.75" customHeight="1">
      <c r="A328" s="23" t="s">
        <v>20</v>
      </c>
      <c r="B328" s="24" t="s">
        <v>331</v>
      </c>
      <c r="C328" s="24" t="s">
        <v>21</v>
      </c>
      <c r="D328" s="25">
        <v>68062</v>
      </c>
      <c r="E328" s="26"/>
      <c r="F328" s="26"/>
      <c r="G328" s="26"/>
      <c r="H328" s="27"/>
      <c r="I328" s="27"/>
      <c r="K328" s="93"/>
    </row>
    <row r="329" spans="1:11" ht="92.25" customHeight="1">
      <c r="A329" s="51" t="s">
        <v>332</v>
      </c>
      <c r="B329" s="24" t="s">
        <v>333</v>
      </c>
      <c r="C329" s="24" t="s">
        <v>13</v>
      </c>
      <c r="D329" s="25">
        <f>D331</f>
        <v>639331</v>
      </c>
      <c r="E329" s="27">
        <f>E331</f>
        <v>0</v>
      </c>
      <c r="F329" s="27">
        <f>F331</f>
        <v>0</v>
      </c>
      <c r="G329" s="27">
        <f>G331</f>
        <v>0</v>
      </c>
      <c r="H329" s="27"/>
      <c r="I329" s="27"/>
      <c r="K329" s="93"/>
    </row>
    <row r="330" spans="1:11" ht="32.25" customHeight="1" hidden="1">
      <c r="A330" s="23"/>
      <c r="B330" s="24"/>
      <c r="C330" s="24"/>
      <c r="D330" s="25">
        <v>686</v>
      </c>
      <c r="E330" s="27">
        <v>687</v>
      </c>
      <c r="F330" s="27">
        <v>688</v>
      </c>
      <c r="G330" s="27">
        <v>689</v>
      </c>
      <c r="H330" s="27"/>
      <c r="I330" s="27"/>
      <c r="K330" s="93"/>
    </row>
    <row r="331" spans="1:11" ht="12.75">
      <c r="A331" s="51" t="s">
        <v>41</v>
      </c>
      <c r="B331" s="24" t="s">
        <v>333</v>
      </c>
      <c r="C331" s="24" t="s">
        <v>42</v>
      </c>
      <c r="D331" s="25">
        <f>D332</f>
        <v>639331</v>
      </c>
      <c r="E331" s="27">
        <f>E332</f>
        <v>0</v>
      </c>
      <c r="F331" s="27">
        <f>F332</f>
        <v>0</v>
      </c>
      <c r="G331" s="27">
        <f>G332</f>
        <v>0</v>
      </c>
      <c r="H331" s="27"/>
      <c r="I331" s="27"/>
      <c r="K331" s="93"/>
    </row>
    <row r="332" spans="1:11" ht="12.75">
      <c r="A332" s="34" t="s">
        <v>43</v>
      </c>
      <c r="B332" s="24" t="s">
        <v>333</v>
      </c>
      <c r="C332" s="24" t="s">
        <v>44</v>
      </c>
      <c r="D332" s="25">
        <v>639331</v>
      </c>
      <c r="E332" s="26"/>
      <c r="F332" s="26"/>
      <c r="G332" s="26"/>
      <c r="H332" s="27"/>
      <c r="I332" s="27"/>
      <c r="K332" s="93"/>
    </row>
    <row r="333" spans="1:11" ht="96">
      <c r="A333" s="31" t="s">
        <v>334</v>
      </c>
      <c r="B333" s="24" t="s">
        <v>335</v>
      </c>
      <c r="C333" s="24" t="s">
        <v>13</v>
      </c>
      <c r="D333" s="25">
        <f>D334</f>
        <v>50000</v>
      </c>
      <c r="E333" s="26"/>
      <c r="F333" s="26"/>
      <c r="G333" s="26"/>
      <c r="H333" s="27"/>
      <c r="I333" s="27"/>
      <c r="K333" s="93"/>
    </row>
    <row r="334" spans="1:11" ht="12.75">
      <c r="A334" s="30" t="s">
        <v>41</v>
      </c>
      <c r="B334" s="24" t="s">
        <v>335</v>
      </c>
      <c r="C334" s="24" t="s">
        <v>42</v>
      </c>
      <c r="D334" s="25">
        <f>D335</f>
        <v>50000</v>
      </c>
      <c r="E334" s="26"/>
      <c r="F334" s="26"/>
      <c r="G334" s="26"/>
      <c r="H334" s="27"/>
      <c r="I334" s="27"/>
      <c r="K334" s="93"/>
    </row>
    <row r="335" spans="1:11" ht="12.75">
      <c r="A335" s="31" t="s">
        <v>43</v>
      </c>
      <c r="B335" s="24" t="s">
        <v>335</v>
      </c>
      <c r="C335" s="24" t="s">
        <v>44</v>
      </c>
      <c r="D335" s="25">
        <v>50000</v>
      </c>
      <c r="E335" s="26"/>
      <c r="F335" s="26"/>
      <c r="G335" s="26"/>
      <c r="H335" s="27"/>
      <c r="I335" s="27"/>
      <c r="K335" s="93"/>
    </row>
    <row r="336" spans="1:11" ht="24">
      <c r="A336" s="19" t="s">
        <v>309</v>
      </c>
      <c r="B336" s="20" t="s">
        <v>272</v>
      </c>
      <c r="C336" s="20" t="s">
        <v>13</v>
      </c>
      <c r="D336" s="21">
        <f>D337</f>
        <v>0</v>
      </c>
      <c r="E336" s="22">
        <f aca="true" t="shared" si="16" ref="E336:G339">E337</f>
        <v>0</v>
      </c>
      <c r="F336" s="22">
        <f t="shared" si="16"/>
        <v>0</v>
      </c>
      <c r="G336" s="22">
        <f t="shared" si="16"/>
        <v>0</v>
      </c>
      <c r="H336" s="22"/>
      <c r="I336" s="22"/>
      <c r="K336" s="93"/>
    </row>
    <row r="337" spans="1:11" ht="12.75">
      <c r="A337" s="23" t="s">
        <v>311</v>
      </c>
      <c r="B337" s="24" t="s">
        <v>312</v>
      </c>
      <c r="C337" s="24" t="s">
        <v>13</v>
      </c>
      <c r="D337" s="25">
        <f>D338</f>
        <v>0</v>
      </c>
      <c r="E337" s="27">
        <f t="shared" si="16"/>
        <v>0</v>
      </c>
      <c r="F337" s="27">
        <f t="shared" si="16"/>
        <v>0</v>
      </c>
      <c r="G337" s="27">
        <f t="shared" si="16"/>
        <v>0</v>
      </c>
      <c r="H337" s="27"/>
      <c r="I337" s="27"/>
      <c r="K337" s="93"/>
    </row>
    <row r="338" spans="1:11" ht="12.75">
      <c r="A338" s="23" t="s">
        <v>313</v>
      </c>
      <c r="B338" s="24" t="s">
        <v>314</v>
      </c>
      <c r="C338" s="24" t="s">
        <v>13</v>
      </c>
      <c r="D338" s="25">
        <f>D339</f>
        <v>0</v>
      </c>
      <c r="E338" s="27">
        <f t="shared" si="16"/>
        <v>0</v>
      </c>
      <c r="F338" s="27">
        <f t="shared" si="16"/>
        <v>0</v>
      </c>
      <c r="G338" s="27">
        <f t="shared" si="16"/>
        <v>0</v>
      </c>
      <c r="H338" s="27"/>
      <c r="I338" s="27"/>
      <c r="K338" s="93"/>
    </row>
    <row r="339" spans="1:11" ht="24">
      <c r="A339" s="23" t="s">
        <v>315</v>
      </c>
      <c r="B339" s="24" t="s">
        <v>314</v>
      </c>
      <c r="C339" s="24" t="s">
        <v>316</v>
      </c>
      <c r="D339" s="25">
        <f>D340</f>
        <v>0</v>
      </c>
      <c r="E339" s="27">
        <f t="shared" si="16"/>
        <v>0</v>
      </c>
      <c r="F339" s="27">
        <f t="shared" si="16"/>
        <v>0</v>
      </c>
      <c r="G339" s="27">
        <f t="shared" si="16"/>
        <v>0</v>
      </c>
      <c r="H339" s="27"/>
      <c r="I339" s="27"/>
      <c r="K339" s="93"/>
    </row>
    <row r="340" spans="1:11" ht="12.75">
      <c r="A340" s="23" t="s">
        <v>317</v>
      </c>
      <c r="B340" s="24" t="s">
        <v>314</v>
      </c>
      <c r="C340" s="24" t="s">
        <v>318</v>
      </c>
      <c r="D340" s="25">
        <f>650000-650000</f>
        <v>0</v>
      </c>
      <c r="E340" s="26"/>
      <c r="F340" s="26"/>
      <c r="G340" s="26"/>
      <c r="H340" s="27"/>
      <c r="I340" s="27"/>
      <c r="K340" s="93"/>
    </row>
    <row r="341" spans="1:11" ht="12.75">
      <c r="A341" s="62" t="s">
        <v>336</v>
      </c>
      <c r="B341" s="63"/>
      <c r="C341" s="63"/>
      <c r="D341" s="16">
        <f>D347+D371+D353+D342+D367+D362</f>
        <v>70738022.74</v>
      </c>
      <c r="E341" s="18">
        <f>E347</f>
        <v>15978207.8</v>
      </c>
      <c r="F341" s="18">
        <f>F347</f>
        <v>15978209.8</v>
      </c>
      <c r="G341" s="18">
        <f>G347</f>
        <v>15978211.8</v>
      </c>
      <c r="H341" s="18"/>
      <c r="I341" s="18"/>
      <c r="K341" s="93"/>
    </row>
    <row r="342" spans="1:11" ht="78.75" customHeight="1">
      <c r="A342" s="64" t="s">
        <v>337</v>
      </c>
      <c r="B342" s="65" t="s">
        <v>72</v>
      </c>
      <c r="C342" s="65" t="s">
        <v>13</v>
      </c>
      <c r="D342" s="66">
        <f>D344</f>
        <v>1249750</v>
      </c>
      <c r="E342" s="67"/>
      <c r="F342" s="67"/>
      <c r="G342" s="67"/>
      <c r="H342" s="68"/>
      <c r="I342" s="68"/>
      <c r="K342" s="93"/>
    </row>
    <row r="343" spans="1:11" ht="73.5" customHeight="1">
      <c r="A343" s="69" t="s">
        <v>338</v>
      </c>
      <c r="B343" s="24" t="s">
        <v>76</v>
      </c>
      <c r="C343" s="24" t="s">
        <v>13</v>
      </c>
      <c r="D343" s="25">
        <f>D344</f>
        <v>1249750</v>
      </c>
      <c r="E343" s="26"/>
      <c r="F343" s="26"/>
      <c r="G343" s="26"/>
      <c r="H343" s="27"/>
      <c r="I343" s="27"/>
      <c r="K343" s="93"/>
    </row>
    <row r="344" spans="1:11" ht="28.5" customHeight="1">
      <c r="A344" s="23" t="s">
        <v>18</v>
      </c>
      <c r="B344" s="24" t="s">
        <v>76</v>
      </c>
      <c r="C344" s="24" t="s">
        <v>19</v>
      </c>
      <c r="D344" s="25">
        <f>D345</f>
        <v>1249750</v>
      </c>
      <c r="E344" s="26"/>
      <c r="F344" s="26"/>
      <c r="G344" s="26"/>
      <c r="H344" s="27"/>
      <c r="I344" s="27"/>
      <c r="K344" s="93"/>
    </row>
    <row r="345" spans="1:11" ht="35.25" customHeight="1">
      <c r="A345" s="23" t="s">
        <v>20</v>
      </c>
      <c r="B345" s="24" t="s">
        <v>76</v>
      </c>
      <c r="C345" s="24" t="s">
        <v>21</v>
      </c>
      <c r="D345" s="25">
        <v>1249750</v>
      </c>
      <c r="E345" s="26"/>
      <c r="F345" s="26"/>
      <c r="G345" s="26"/>
      <c r="H345" s="27"/>
      <c r="I345" s="27"/>
      <c r="K345" s="93"/>
    </row>
    <row r="346" spans="1:11" ht="49.5" customHeight="1">
      <c r="A346" s="70" t="s">
        <v>339</v>
      </c>
      <c r="B346" s="65" t="s">
        <v>153</v>
      </c>
      <c r="C346" s="65" t="s">
        <v>13</v>
      </c>
      <c r="D346" s="66">
        <f>D347</f>
        <v>21637100</v>
      </c>
      <c r="E346" s="67"/>
      <c r="F346" s="67"/>
      <c r="G346" s="67"/>
      <c r="H346" s="71"/>
      <c r="I346" s="71"/>
      <c r="K346" s="93"/>
    </row>
    <row r="347" spans="1:11" ht="39" customHeight="1">
      <c r="A347" s="72" t="s">
        <v>340</v>
      </c>
      <c r="B347" s="65" t="s">
        <v>341</v>
      </c>
      <c r="C347" s="65" t="s">
        <v>13</v>
      </c>
      <c r="D347" s="66">
        <f>D348+D351</f>
        <v>21637100</v>
      </c>
      <c r="E347" s="68">
        <f>E348+E351</f>
        <v>15978207.8</v>
      </c>
      <c r="F347" s="68">
        <f>F348+F351</f>
        <v>15978209.8</v>
      </c>
      <c r="G347" s="68">
        <f>G348+G351</f>
        <v>15978211.8</v>
      </c>
      <c r="H347" s="68"/>
      <c r="I347" s="68"/>
      <c r="K347" s="93"/>
    </row>
    <row r="348" spans="1:11" ht="48" customHeight="1">
      <c r="A348" s="73" t="s">
        <v>342</v>
      </c>
      <c r="B348" s="24" t="s">
        <v>343</v>
      </c>
      <c r="C348" s="24" t="s">
        <v>13</v>
      </c>
      <c r="D348" s="25">
        <f>D349</f>
        <v>21204358</v>
      </c>
      <c r="E348" s="27">
        <f aca="true" t="shared" si="17" ref="E348:G349">E349</f>
        <v>15674317</v>
      </c>
      <c r="F348" s="27">
        <f t="shared" si="17"/>
        <v>15674318</v>
      </c>
      <c r="G348" s="27">
        <f t="shared" si="17"/>
        <v>15674319</v>
      </c>
      <c r="H348" s="27"/>
      <c r="I348" s="27"/>
      <c r="K348" s="93"/>
    </row>
    <row r="349" spans="1:11" ht="78.75" customHeight="1">
      <c r="A349" s="73" t="s">
        <v>344</v>
      </c>
      <c r="B349" s="24" t="s">
        <v>345</v>
      </c>
      <c r="C349" s="24" t="s">
        <v>13</v>
      </c>
      <c r="D349" s="25">
        <f>D350</f>
        <v>21204358</v>
      </c>
      <c r="E349" s="27">
        <f t="shared" si="17"/>
        <v>15674317</v>
      </c>
      <c r="F349" s="27">
        <f t="shared" si="17"/>
        <v>15674318</v>
      </c>
      <c r="G349" s="27">
        <f t="shared" si="17"/>
        <v>15674319</v>
      </c>
      <c r="H349" s="27"/>
      <c r="I349" s="27"/>
      <c r="K349" s="93"/>
    </row>
    <row r="350" spans="1:11" ht="15" customHeight="1">
      <c r="A350" s="73" t="s">
        <v>65</v>
      </c>
      <c r="B350" s="24" t="s">
        <v>345</v>
      </c>
      <c r="C350" s="24" t="s">
        <v>66</v>
      </c>
      <c r="D350" s="25">
        <v>21204358</v>
      </c>
      <c r="E350" s="27">
        <v>15674317</v>
      </c>
      <c r="F350" s="27">
        <v>15674318</v>
      </c>
      <c r="G350" s="27">
        <v>15674319</v>
      </c>
      <c r="H350" s="27"/>
      <c r="I350" s="27"/>
      <c r="K350" s="93"/>
    </row>
    <row r="351" spans="1:11" ht="69.75" customHeight="1">
      <c r="A351" s="73" t="s">
        <v>346</v>
      </c>
      <c r="B351" s="24" t="s">
        <v>347</v>
      </c>
      <c r="C351" s="24" t="s">
        <v>13</v>
      </c>
      <c r="D351" s="25">
        <f>D352</f>
        <v>432742</v>
      </c>
      <c r="E351" s="27">
        <f>E352</f>
        <v>303890.8</v>
      </c>
      <c r="F351" s="27">
        <f>F352</f>
        <v>303891.8</v>
      </c>
      <c r="G351" s="27">
        <f>G352</f>
        <v>303892.8</v>
      </c>
      <c r="H351" s="27"/>
      <c r="I351" s="27"/>
      <c r="K351" s="93"/>
    </row>
    <row r="352" spans="1:11" ht="17.25" customHeight="1">
      <c r="A352" s="73" t="s">
        <v>65</v>
      </c>
      <c r="B352" s="24" t="s">
        <v>347</v>
      </c>
      <c r="C352" s="24" t="s">
        <v>66</v>
      </c>
      <c r="D352" s="25">
        <v>432742</v>
      </c>
      <c r="E352" s="27">
        <v>303890.8</v>
      </c>
      <c r="F352" s="27">
        <v>303891.8</v>
      </c>
      <c r="G352" s="27">
        <v>303892.8</v>
      </c>
      <c r="H352" s="27"/>
      <c r="I352" s="27"/>
      <c r="K352" s="93"/>
    </row>
    <row r="353" spans="1:11" ht="37.5" customHeight="1">
      <c r="A353" s="72" t="s">
        <v>348</v>
      </c>
      <c r="B353" s="65" t="s">
        <v>129</v>
      </c>
      <c r="C353" s="65" t="s">
        <v>13</v>
      </c>
      <c r="D353" s="66">
        <f>D357+D354</f>
        <v>17516871.02</v>
      </c>
      <c r="E353" s="74"/>
      <c r="F353" s="74"/>
      <c r="G353" s="74"/>
      <c r="H353" s="71"/>
      <c r="I353" s="71"/>
      <c r="K353" s="93"/>
    </row>
    <row r="354" spans="1:11" ht="51.75" customHeight="1">
      <c r="A354" s="73" t="s">
        <v>140</v>
      </c>
      <c r="B354" s="24" t="s">
        <v>141</v>
      </c>
      <c r="C354" s="24" t="s">
        <v>13</v>
      </c>
      <c r="D354" s="25">
        <f>D355</f>
        <v>249900</v>
      </c>
      <c r="E354" s="75"/>
      <c r="F354" s="75"/>
      <c r="G354" s="75"/>
      <c r="H354" s="27"/>
      <c r="I354" s="27"/>
      <c r="K354" s="93"/>
    </row>
    <row r="355" spans="1:11" ht="37.5" customHeight="1">
      <c r="A355" s="73" t="s">
        <v>18</v>
      </c>
      <c r="B355" s="24" t="s">
        <v>141</v>
      </c>
      <c r="C355" s="24" t="s">
        <v>19</v>
      </c>
      <c r="D355" s="25">
        <f>D356</f>
        <v>249900</v>
      </c>
      <c r="E355" s="75"/>
      <c r="F355" s="75"/>
      <c r="G355" s="75"/>
      <c r="H355" s="27"/>
      <c r="I355" s="27"/>
      <c r="K355" s="93"/>
    </row>
    <row r="356" spans="1:11" ht="37.5" customHeight="1">
      <c r="A356" s="73" t="s">
        <v>20</v>
      </c>
      <c r="B356" s="24" t="s">
        <v>141</v>
      </c>
      <c r="C356" s="24" t="s">
        <v>21</v>
      </c>
      <c r="D356" s="25">
        <v>249900</v>
      </c>
      <c r="E356" s="75"/>
      <c r="F356" s="75"/>
      <c r="G356" s="75"/>
      <c r="H356" s="27"/>
      <c r="I356" s="27"/>
      <c r="K356" s="93"/>
    </row>
    <row r="357" spans="1:11" ht="29.25" customHeight="1">
      <c r="A357" s="72" t="s">
        <v>134</v>
      </c>
      <c r="B357" s="76" t="s">
        <v>135</v>
      </c>
      <c r="C357" s="76" t="s">
        <v>13</v>
      </c>
      <c r="D357" s="77">
        <f>D358</f>
        <v>17266971.02</v>
      </c>
      <c r="E357" s="74"/>
      <c r="F357" s="74"/>
      <c r="G357" s="74"/>
      <c r="H357" s="71"/>
      <c r="I357" s="71"/>
      <c r="K357" s="93"/>
    </row>
    <row r="358" spans="1:11" ht="25.5" customHeight="1">
      <c r="A358" s="73" t="s">
        <v>136</v>
      </c>
      <c r="B358" s="78" t="s">
        <v>137</v>
      </c>
      <c r="C358" s="78" t="s">
        <v>13</v>
      </c>
      <c r="D358" s="79">
        <f>D359</f>
        <v>17266971.02</v>
      </c>
      <c r="E358" s="75"/>
      <c r="F358" s="75"/>
      <c r="G358" s="75"/>
      <c r="H358" s="27"/>
      <c r="I358" s="27"/>
      <c r="K358" s="93"/>
    </row>
    <row r="359" spans="1:11" ht="30" customHeight="1">
      <c r="A359" s="73" t="s">
        <v>138</v>
      </c>
      <c r="B359" s="78" t="s">
        <v>139</v>
      </c>
      <c r="C359" s="78" t="s">
        <v>13</v>
      </c>
      <c r="D359" s="79">
        <f>D360</f>
        <v>17266971.02</v>
      </c>
      <c r="E359" s="75"/>
      <c r="F359" s="75"/>
      <c r="G359" s="75"/>
      <c r="H359" s="27"/>
      <c r="I359" s="27"/>
      <c r="K359" s="93"/>
    </row>
    <row r="360" spans="1:11" ht="29.25" customHeight="1">
      <c r="A360" s="73" t="s">
        <v>18</v>
      </c>
      <c r="B360" s="78" t="s">
        <v>139</v>
      </c>
      <c r="C360" s="78" t="s">
        <v>19</v>
      </c>
      <c r="D360" s="79">
        <f>D361</f>
        <v>17266971.02</v>
      </c>
      <c r="E360" s="75"/>
      <c r="F360" s="75"/>
      <c r="G360" s="75"/>
      <c r="H360" s="27"/>
      <c r="I360" s="27"/>
      <c r="K360" s="93"/>
    </row>
    <row r="361" spans="1:11" ht="34.5" customHeight="1">
      <c r="A361" s="73" t="s">
        <v>20</v>
      </c>
      <c r="B361" s="78" t="s">
        <v>139</v>
      </c>
      <c r="C361" s="78" t="s">
        <v>21</v>
      </c>
      <c r="D361" s="79">
        <v>17266971.02</v>
      </c>
      <c r="E361" s="75"/>
      <c r="F361" s="75"/>
      <c r="G361" s="75"/>
      <c r="H361" s="27"/>
      <c r="I361" s="27"/>
      <c r="K361" s="93"/>
    </row>
    <row r="362" spans="1:11" s="57" customFormat="1" ht="34.5" customHeight="1">
      <c r="A362" s="72" t="s">
        <v>349</v>
      </c>
      <c r="B362" s="76" t="s">
        <v>232</v>
      </c>
      <c r="C362" s="76" t="s">
        <v>13</v>
      </c>
      <c r="D362" s="77">
        <f>D363</f>
        <v>9752496.93</v>
      </c>
      <c r="E362" s="80"/>
      <c r="F362" s="80"/>
      <c r="G362" s="80"/>
      <c r="H362" s="68"/>
      <c r="I362" s="68"/>
      <c r="K362" s="93"/>
    </row>
    <row r="363" spans="1:11" ht="48" customHeight="1">
      <c r="A363" s="73" t="s">
        <v>241</v>
      </c>
      <c r="B363" s="78" t="s">
        <v>350</v>
      </c>
      <c r="C363" s="78" t="s">
        <v>13</v>
      </c>
      <c r="D363" s="79">
        <f>D364</f>
        <v>9752496.93</v>
      </c>
      <c r="E363" s="75"/>
      <c r="F363" s="75"/>
      <c r="G363" s="75"/>
      <c r="H363" s="27"/>
      <c r="I363" s="27"/>
      <c r="K363" s="93"/>
    </row>
    <row r="364" spans="1:11" ht="108.75" customHeight="1">
      <c r="A364" s="69" t="s">
        <v>351</v>
      </c>
      <c r="B364" s="78" t="s">
        <v>352</v>
      </c>
      <c r="C364" s="78" t="s">
        <v>13</v>
      </c>
      <c r="D364" s="79">
        <f>D365</f>
        <v>9752496.93</v>
      </c>
      <c r="E364" s="75"/>
      <c r="F364" s="75"/>
      <c r="G364" s="75"/>
      <c r="H364" s="27"/>
      <c r="I364" s="27"/>
      <c r="K364" s="93"/>
    </row>
    <row r="365" spans="1:11" ht="34.5" customHeight="1">
      <c r="A365" s="73" t="s">
        <v>18</v>
      </c>
      <c r="B365" s="78" t="s">
        <v>352</v>
      </c>
      <c r="C365" s="78" t="s">
        <v>19</v>
      </c>
      <c r="D365" s="79">
        <f>D366</f>
        <v>9752496.93</v>
      </c>
      <c r="E365" s="75"/>
      <c r="F365" s="75"/>
      <c r="G365" s="75"/>
      <c r="H365" s="27"/>
      <c r="I365" s="27"/>
      <c r="K365" s="93"/>
    </row>
    <row r="366" spans="1:11" ht="34.5" customHeight="1">
      <c r="A366" s="69" t="s">
        <v>20</v>
      </c>
      <c r="B366" s="78" t="s">
        <v>352</v>
      </c>
      <c r="C366" s="78" t="s">
        <v>21</v>
      </c>
      <c r="D366" s="79">
        <v>9752496.93</v>
      </c>
      <c r="E366" s="75"/>
      <c r="F366" s="75"/>
      <c r="G366" s="75"/>
      <c r="H366" s="27"/>
      <c r="I366" s="27"/>
      <c r="K366" s="93"/>
    </row>
    <row r="367" spans="1:11" ht="48.75" customHeight="1">
      <c r="A367" s="72" t="s">
        <v>353</v>
      </c>
      <c r="B367" s="76" t="s">
        <v>354</v>
      </c>
      <c r="C367" s="76" t="s">
        <v>13</v>
      </c>
      <c r="D367" s="77">
        <f>D368</f>
        <v>5821154.79</v>
      </c>
      <c r="E367" s="74" t="s">
        <v>354</v>
      </c>
      <c r="F367" s="74" t="s">
        <v>13</v>
      </c>
      <c r="G367" s="74">
        <v>1742910.26</v>
      </c>
      <c r="H367" s="71"/>
      <c r="I367" s="71"/>
      <c r="K367" s="93"/>
    </row>
    <row r="368" spans="1:11" ht="63" customHeight="1">
      <c r="A368" s="73" t="s">
        <v>355</v>
      </c>
      <c r="B368" s="78" t="s">
        <v>356</v>
      </c>
      <c r="C368" s="78" t="s">
        <v>13</v>
      </c>
      <c r="D368" s="79">
        <f>D369</f>
        <v>5821154.79</v>
      </c>
      <c r="E368" s="75" t="s">
        <v>356</v>
      </c>
      <c r="F368" s="75" t="s">
        <v>13</v>
      </c>
      <c r="G368" s="75">
        <v>1742910.26</v>
      </c>
      <c r="H368" s="27"/>
      <c r="I368" s="27"/>
      <c r="K368" s="93"/>
    </row>
    <row r="369" spans="1:11" ht="34.5" customHeight="1">
      <c r="A369" s="73" t="s">
        <v>18</v>
      </c>
      <c r="B369" s="78" t="s">
        <v>356</v>
      </c>
      <c r="C369" s="78" t="s">
        <v>19</v>
      </c>
      <c r="D369" s="79">
        <f>D370</f>
        <v>5821154.79</v>
      </c>
      <c r="E369" s="75" t="s">
        <v>356</v>
      </c>
      <c r="F369" s="75" t="s">
        <v>19</v>
      </c>
      <c r="G369" s="75">
        <v>1742910.26</v>
      </c>
      <c r="H369" s="27"/>
      <c r="I369" s="27"/>
      <c r="K369" s="93"/>
    </row>
    <row r="370" spans="1:11" ht="34.5" customHeight="1">
      <c r="A370" s="73" t="s">
        <v>20</v>
      </c>
      <c r="B370" s="78" t="s">
        <v>356</v>
      </c>
      <c r="C370" s="78" t="s">
        <v>21</v>
      </c>
      <c r="D370" s="79">
        <f>6094003.46-22040.8-250807.87</f>
        <v>5821154.79</v>
      </c>
      <c r="E370" s="75" t="s">
        <v>356</v>
      </c>
      <c r="F370" s="75" t="s">
        <v>21</v>
      </c>
      <c r="G370" s="75">
        <v>1742910.26</v>
      </c>
      <c r="H370" s="27"/>
      <c r="I370" s="27"/>
      <c r="K370" s="93"/>
    </row>
    <row r="371" spans="1:11" ht="51" customHeight="1">
      <c r="A371" s="81" t="s">
        <v>357</v>
      </c>
      <c r="B371" s="65" t="s">
        <v>358</v>
      </c>
      <c r="C371" s="65" t="s">
        <v>13</v>
      </c>
      <c r="D371" s="66">
        <f>D373</f>
        <v>14760650</v>
      </c>
      <c r="E371" s="67"/>
      <c r="F371" s="67"/>
      <c r="G371" s="67"/>
      <c r="H371" s="71"/>
      <c r="I371" s="71"/>
      <c r="K371" s="93"/>
    </row>
    <row r="372" spans="1:11" ht="46.5" customHeight="1">
      <c r="A372" s="51" t="s">
        <v>237</v>
      </c>
      <c r="B372" s="24" t="s">
        <v>358</v>
      </c>
      <c r="C372" s="24" t="s">
        <v>13</v>
      </c>
      <c r="D372" s="25">
        <f>D373</f>
        <v>14760650</v>
      </c>
      <c r="E372" s="26"/>
      <c r="F372" s="26"/>
      <c r="G372" s="26"/>
      <c r="H372" s="27"/>
      <c r="I372" s="27"/>
      <c r="K372" s="93"/>
    </row>
    <row r="373" spans="1:11" ht="24.75" customHeight="1">
      <c r="A373" s="23" t="s">
        <v>359</v>
      </c>
      <c r="B373" s="24" t="s">
        <v>360</v>
      </c>
      <c r="C373" s="24" t="s">
        <v>13</v>
      </c>
      <c r="D373" s="25">
        <f>D374</f>
        <v>14760650</v>
      </c>
      <c r="E373" s="26"/>
      <c r="F373" s="26"/>
      <c r="G373" s="26"/>
      <c r="H373" s="27"/>
      <c r="I373" s="27"/>
      <c r="K373" s="93"/>
    </row>
    <row r="374" spans="1:11" ht="33.75" customHeight="1">
      <c r="A374" s="23" t="s">
        <v>18</v>
      </c>
      <c r="B374" s="24" t="s">
        <v>361</v>
      </c>
      <c r="C374" s="24" t="s">
        <v>13</v>
      </c>
      <c r="D374" s="25">
        <f>D375+D377</f>
        <v>14760650</v>
      </c>
      <c r="E374" s="26"/>
      <c r="F374" s="26"/>
      <c r="G374" s="26"/>
      <c r="H374" s="27"/>
      <c r="I374" s="27"/>
      <c r="K374" s="93"/>
    </row>
    <row r="375" spans="1:11" ht="38.25" customHeight="1">
      <c r="A375" s="51" t="s">
        <v>20</v>
      </c>
      <c r="B375" s="24" t="s">
        <v>361</v>
      </c>
      <c r="C375" s="24" t="s">
        <v>19</v>
      </c>
      <c r="D375" s="25">
        <f>D376</f>
        <v>11724919.33</v>
      </c>
      <c r="E375" s="26"/>
      <c r="F375" s="26"/>
      <c r="G375" s="26"/>
      <c r="H375" s="27"/>
      <c r="I375" s="27"/>
      <c r="K375" s="93"/>
    </row>
    <row r="376" spans="1:11" ht="45" customHeight="1">
      <c r="A376" s="51" t="s">
        <v>20</v>
      </c>
      <c r="B376" s="24" t="s">
        <v>361</v>
      </c>
      <c r="C376" s="24" t="s">
        <v>21</v>
      </c>
      <c r="D376" s="25">
        <v>11724919.33</v>
      </c>
      <c r="E376" s="26"/>
      <c r="F376" s="26"/>
      <c r="G376" s="26"/>
      <c r="H376" s="27"/>
      <c r="I376" s="27"/>
      <c r="K376" s="93"/>
    </row>
    <row r="377" spans="1:11" ht="25.5" customHeight="1">
      <c r="A377" s="51" t="s">
        <v>159</v>
      </c>
      <c r="B377" s="24" t="s">
        <v>361</v>
      </c>
      <c r="C377" s="24" t="s">
        <v>160</v>
      </c>
      <c r="D377" s="25">
        <f>D378</f>
        <v>3035730.67</v>
      </c>
      <c r="E377" s="27">
        <f>E378</f>
        <v>0</v>
      </c>
      <c r="F377" s="27">
        <f>F378</f>
        <v>0</v>
      </c>
      <c r="G377" s="27">
        <f>G378</f>
        <v>0</v>
      </c>
      <c r="H377" s="27"/>
      <c r="I377" s="27"/>
      <c r="K377" s="93"/>
    </row>
    <row r="378" spans="1:11" ht="25.5" customHeight="1">
      <c r="A378" s="51" t="s">
        <v>161</v>
      </c>
      <c r="B378" s="24" t="s">
        <v>361</v>
      </c>
      <c r="C378" s="24" t="s">
        <v>162</v>
      </c>
      <c r="D378" s="25">
        <f>3565730.67-530000</f>
        <v>3035730.67</v>
      </c>
      <c r="E378" s="26"/>
      <c r="F378" s="26"/>
      <c r="G378" s="26"/>
      <c r="H378" s="27"/>
      <c r="I378" s="27"/>
      <c r="K378" s="93"/>
    </row>
    <row r="379" spans="1:9" ht="25.5" customHeight="1" hidden="1">
      <c r="A379" s="82" t="s">
        <v>161</v>
      </c>
      <c r="B379" s="83" t="s">
        <v>361</v>
      </c>
      <c r="C379" s="83" t="s">
        <v>362</v>
      </c>
      <c r="D379" s="84">
        <f>D380</f>
        <v>0</v>
      </c>
      <c r="E379" s="67"/>
      <c r="F379" s="67"/>
      <c r="G379" s="67"/>
      <c r="H379" s="71"/>
      <c r="I379" s="71"/>
    </row>
    <row r="380" spans="1:9" ht="35.25" customHeight="1" hidden="1">
      <c r="A380" s="82" t="s">
        <v>20</v>
      </c>
      <c r="B380" s="83" t="s">
        <v>363</v>
      </c>
      <c r="C380" s="83" t="s">
        <v>21</v>
      </c>
      <c r="D380" s="84">
        <v>0</v>
      </c>
      <c r="E380" s="67"/>
      <c r="F380" s="67"/>
      <c r="G380" s="67"/>
      <c r="H380" s="71"/>
      <c r="I380" s="71"/>
    </row>
    <row r="381" spans="1:9" ht="36.75" customHeight="1" hidden="1">
      <c r="A381" s="85" t="s">
        <v>364</v>
      </c>
      <c r="B381" s="65" t="s">
        <v>206</v>
      </c>
      <c r="C381" s="65" t="s">
        <v>13</v>
      </c>
      <c r="D381" s="66">
        <f>D383</f>
        <v>0</v>
      </c>
      <c r="E381" s="68">
        <f>E383</f>
        <v>0</v>
      </c>
      <c r="F381" s="68">
        <f>F383</f>
        <v>0</v>
      </c>
      <c r="G381" s="68">
        <f>G383</f>
        <v>0</v>
      </c>
      <c r="H381" s="68"/>
      <c r="I381" s="68"/>
    </row>
    <row r="382" spans="1:9" ht="15.75" customHeight="1" hidden="1">
      <c r="A382" s="86" t="s">
        <v>365</v>
      </c>
      <c r="B382" s="83" t="s">
        <v>207</v>
      </c>
      <c r="C382" s="83" t="s">
        <v>13</v>
      </c>
      <c r="D382" s="84">
        <v>0</v>
      </c>
      <c r="E382" s="71"/>
      <c r="F382" s="71"/>
      <c r="G382" s="71"/>
      <c r="H382" s="71"/>
      <c r="I382" s="71"/>
    </row>
    <row r="383" spans="1:9" ht="23.25" customHeight="1" hidden="1">
      <c r="A383" s="87" t="s">
        <v>208</v>
      </c>
      <c r="B383" s="83" t="s">
        <v>207</v>
      </c>
      <c r="C383" s="83" t="s">
        <v>209</v>
      </c>
      <c r="D383" s="84">
        <f>D384</f>
        <v>0</v>
      </c>
      <c r="E383" s="71">
        <f>E384</f>
        <v>0</v>
      </c>
      <c r="F383" s="71">
        <f>F384</f>
        <v>0</v>
      </c>
      <c r="G383" s="71">
        <f>G384</f>
        <v>0</v>
      </c>
      <c r="H383" s="71"/>
      <c r="I383" s="71"/>
    </row>
    <row r="384" spans="1:9" ht="26.25" customHeight="1" hidden="1">
      <c r="A384" s="88" t="s">
        <v>210</v>
      </c>
      <c r="B384" s="83" t="s">
        <v>207</v>
      </c>
      <c r="C384" s="83" t="s">
        <v>211</v>
      </c>
      <c r="D384" s="84">
        <v>0</v>
      </c>
      <c r="E384" s="67"/>
      <c r="F384" s="67"/>
      <c r="G384" s="67"/>
      <c r="H384" s="71"/>
      <c r="I384" s="71"/>
    </row>
    <row r="385" spans="1:9" ht="18" customHeight="1">
      <c r="A385" s="89" t="s">
        <v>366</v>
      </c>
      <c r="B385" s="90"/>
      <c r="C385" s="90"/>
      <c r="D385" s="91">
        <f>D13+D257+D341</f>
        <v>196377748.69</v>
      </c>
      <c r="E385" s="91">
        <f>E13+E257+E341</f>
        <v>15978207.8</v>
      </c>
      <c r="F385" s="91">
        <f>F13+F257+F341</f>
        <v>15978209.8</v>
      </c>
      <c r="G385" s="91">
        <f>G13+G257+G341</f>
        <v>15978211.8</v>
      </c>
      <c r="H385" s="91"/>
      <c r="I385" s="91"/>
    </row>
  </sheetData>
  <sheetProtection/>
  <mergeCells count="13">
    <mergeCell ref="I10:I11"/>
    <mergeCell ref="A8:A11"/>
    <mergeCell ref="B8:B11"/>
    <mergeCell ref="C8:C11"/>
    <mergeCell ref="D8:D9"/>
    <mergeCell ref="D10:D11"/>
    <mergeCell ref="H10:H11"/>
    <mergeCell ref="B1:I1"/>
    <mergeCell ref="A2:I2"/>
    <mergeCell ref="A3:I3"/>
    <mergeCell ref="A4:I4"/>
    <mergeCell ref="A5:I5"/>
    <mergeCell ref="A7:I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18.8515625" style="0" customWidth="1"/>
    <col min="3" max="3" width="10.57421875" style="0" bestFit="1" customWidth="1"/>
  </cols>
  <sheetData>
    <row r="1" spans="2:3" ht="15">
      <c r="B1" s="1"/>
      <c r="C1" s="1"/>
    </row>
    <row r="2" spans="2:3" ht="15">
      <c r="B2" s="1"/>
      <c r="C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2023-12-05T13:07:04Z</dcterms:modified>
  <cp:category/>
  <cp:version/>
  <cp:contentType/>
  <cp:contentStatus/>
</cp:coreProperties>
</file>